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SBUT\D_serv\ФЕВ\ТАРИФ 2024-25 Кінцевий\Для сайта\"/>
    </mc:Choice>
  </mc:AlternateContent>
  <bookViews>
    <workbookView xWindow="0" yWindow="0" windowWidth="28800" windowHeight="10665"/>
  </bookViews>
  <sheets>
    <sheet name="Дод.4 постачання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xlfn_IFERROR">#N/A</definedName>
    <definedName name="_____xlfn_SUMIFS">#N/A</definedName>
    <definedName name="____E100000">#REF!</definedName>
    <definedName name="____xlfn_IFERROR">#N/A</definedName>
    <definedName name="____xlfn_SUMIFS">#N/A</definedName>
    <definedName name="___DAT5">[1]Лист1!#REF!</definedName>
    <definedName name="___E100000">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[3]Формати!$C$11:$D$11</definedName>
    <definedName name="__Dlv2">[3]Формати!$C$12:$D$12</definedName>
    <definedName name="__Dlv3">[3]Формати!$B$13:$D$13</definedName>
    <definedName name="__E100000">#REF!</definedName>
    <definedName name="__gvp14">[4]рік!#REF!</definedName>
    <definedName name="__gvp2">[4]рік!#REF!</definedName>
    <definedName name="__Lev1">[3]Формати!$B$3:$E$3</definedName>
    <definedName name="__Lev2">[3]Формати!$B$4:$E$4</definedName>
    <definedName name="__Lev3">[3]Формати!$B$5:$E$5</definedName>
    <definedName name="__Lev4">[3]Формати!$B$6:$E$6</definedName>
    <definedName name="__Lev5">[3]Формати!$B$7:$E$7</definedName>
    <definedName name="__Lv1">[3]Формати!$B$3:$E$3</definedName>
    <definedName name="__Lv2">[3]Формати!$B$4:$E$4</definedName>
    <definedName name="__Lv3">[3]Формати!$B$5:$E$5</definedName>
    <definedName name="__Lv4">[3]Формати!$B$6:$E$6</definedName>
    <definedName name="__Lv5">[3]Формати!$B$7:$D$7</definedName>
    <definedName name="__mn1">'[5]0'!$J$1</definedName>
    <definedName name="__mn10">'[5]0'!$J$10</definedName>
    <definedName name="__mn11">'[5]0'!$J$11</definedName>
    <definedName name="__mn12">'[5]0'!$J$12</definedName>
    <definedName name="__mn2">'[5]0'!$J$2</definedName>
    <definedName name="__mn3">'[5]0'!$J$3</definedName>
    <definedName name="__mn4">'[5]0'!$J$4</definedName>
    <definedName name="__mn5">'[5]0'!$J$5</definedName>
    <definedName name="__mn6">'[5]0'!$J$6</definedName>
    <definedName name="__mn7">'[5]0'!$J$7</definedName>
    <definedName name="__mn8">'[5]0'!$J$8</definedName>
    <definedName name="__mn9">'[5]0'!$J$9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[6]Формати!$C$11:$D$11</definedName>
    <definedName name="_Dlv2">[6]Формати!$C$12:$D$12</definedName>
    <definedName name="_Dlv3">[6]Формати!$B$13:$D$13</definedName>
    <definedName name="_E100000">#REF!</definedName>
    <definedName name="_gvp14">[7]рік!#REF!</definedName>
    <definedName name="_gvp2">[7]рік!#REF!</definedName>
    <definedName name="_Lev1">[6]Формати!$B$3:$E$3</definedName>
    <definedName name="_Lev2">[6]Формати!$B$4:$E$4</definedName>
    <definedName name="_Lev3">[6]Формати!$B$5:$E$5</definedName>
    <definedName name="_Lev4">[6]Формати!$B$6:$E$6</definedName>
    <definedName name="_Lev5">[6]Формати!$B$7:$E$7</definedName>
    <definedName name="_Lv1">[6]Формати!$B$3:$E$3</definedName>
    <definedName name="_Lv2">[6]Формати!$B$4:$E$4</definedName>
    <definedName name="_Lv3">[6]Формати!$B$5:$E$5</definedName>
    <definedName name="_Lv4">[6]Формати!$B$6:$E$6</definedName>
    <definedName name="_Lv5">[6]Формати!$B$7:$D$7</definedName>
    <definedName name="_mn1">'[5]0'!$J$1</definedName>
    <definedName name="_mn10">'[5]0'!$J$10</definedName>
    <definedName name="_mn11">'[5]0'!$J$11</definedName>
    <definedName name="_mn12">'[5]0'!$J$12</definedName>
    <definedName name="_mn2">'[5]0'!$J$2</definedName>
    <definedName name="_mn3">'[5]0'!$J$3</definedName>
    <definedName name="_mn4">'[5]0'!$J$4</definedName>
    <definedName name="_mn5">'[5]0'!$J$5</definedName>
    <definedName name="_mn6">'[5]0'!$J$6</definedName>
    <definedName name="_mn7">'[5]0'!$J$7</definedName>
    <definedName name="_mn8">'[5]0'!$J$8</definedName>
    <definedName name="_mn9">'[5]0'!$J$9</definedName>
    <definedName name="_mq1">[8]Periods!$K$1</definedName>
    <definedName name="_mq10">[8]Periods!$K$10</definedName>
    <definedName name="_mq11">[8]Periods!$K$11</definedName>
    <definedName name="_mq12">[8]Periods!$K$12</definedName>
    <definedName name="_mq2">[8]Periods!$K$2</definedName>
    <definedName name="_mq3">[8]Periods!$K$3</definedName>
    <definedName name="_mq4">[8]Periods!$K$4</definedName>
    <definedName name="_mq5">[8]Periods!$K$5</definedName>
    <definedName name="_mq6">[8]Periods!$K$6</definedName>
    <definedName name="_mq7">[8]Periods!$K$7</definedName>
    <definedName name="_mq8">[8]Periods!$K$8</definedName>
    <definedName name="_mq9">[8]Periods!$K$9</definedName>
    <definedName name="_wrn2" hidden="1">{#N/A,#N/A,FALSE,"9PS0"}</definedName>
    <definedName name="_Л1">[9]_Л1!$A$2:$C$28</definedName>
    <definedName name="_Л10">[9]_Л10!$A$1:$D$411</definedName>
    <definedName name="_Л11">[9]_Л11!$A$1:$F$290</definedName>
    <definedName name="_Л2">[9]_Л2!$A$1:$D$416</definedName>
    <definedName name="_Л3">[9]_Л3!$A$1:$C$7</definedName>
    <definedName name="_Л4">[9]_Л4!$A$1:$D$7</definedName>
    <definedName name="_Л5">[9]_Л5!$A$1:$D$235</definedName>
    <definedName name="_Л7">[9]_Л7!$A$1:$G$113</definedName>
    <definedName name="_Л8">[9]_Л8!$A$1:$G$43</definedName>
    <definedName name="_Л9">[9]_Л9!$A$1:$G$43</definedName>
    <definedName name="_Т1">[10]_Т1!$A$1:$E$58</definedName>
    <definedName name="_Т10">[10]_Т10!$A$1:$L$591</definedName>
    <definedName name="_Т2">[10]_Т2!$A$1:$L$144</definedName>
    <definedName name="_Т3">#REF!</definedName>
    <definedName name="_Т4">[10]_Т4!$A$1:$K$78</definedName>
    <definedName name="_Т5">[10]_Т5!$A$1:$D$78</definedName>
    <definedName name="_Т6">[10]_Т6!$A$1:$D$65</definedName>
    <definedName name="_Т7">[10]_Т7!$A$1:$E$608</definedName>
    <definedName name="_Т8">[10]_Т8!$A$1:$L$608</definedName>
    <definedName name="_Т9">[10]_Т9!$A$1:$E$591</definedName>
    <definedName name="_Ф1">#REF!</definedName>
    <definedName name="_Ф2">[11]_Ф2!$A$1:$E$49</definedName>
    <definedName name="_Ф3">[12]_Ф3!#REF!</definedName>
    <definedName name="_Ф4">[12]_Ф4!$A$1:$G$41</definedName>
    <definedName name="_Ф5">[12]_Ф5!$A$1:$H$119</definedName>
    <definedName name="_Ф6">[13]импортеры99!$A$1:$O$300</definedName>
    <definedName name="_Ф7">#REF!</definedName>
    <definedName name="_xlnm._FilterDatabase" hidden="1">[3]Філіали!$A$1:$E$1</definedName>
    <definedName name="a">[14]!a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[15]Ini!$B$9</definedName>
    <definedName name="amort1_1700">#REF!</definedName>
    <definedName name="amort1_1700n">#REF!</definedName>
    <definedName name="Ar">'[5]0'!$B$9</definedName>
    <definedName name="b">[14]!b</definedName>
    <definedName name="BB">'[16]1_Структура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[17]факт!#REF!</definedName>
    <definedName name="C_109">[17]факт!#REF!</definedName>
    <definedName name="C_110">[17]факт!#REF!</definedName>
    <definedName name="C_111">[17]факт!#REF!</definedName>
    <definedName name="C_112">[17]факт!#REF!</definedName>
    <definedName name="C_113">[17]факт!#REF!</definedName>
    <definedName name="C_114">[17]факт!#REF!</definedName>
    <definedName name="CCCCCCCC12">'[16]1_Структура по елементах'!#REF!</definedName>
    <definedName name="chel20">[7]рік!#REF!</definedName>
    <definedName name="Common">[3]Ini!$C$52</definedName>
    <definedName name="CommonCell">[3]Ini!$C$52</definedName>
    <definedName name="course">'[18]Тариф на транзит'!$D$14</definedName>
    <definedName name="cr_dt">#REF!</definedName>
    <definedName name="crs">'[18]Тариф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[14]!d</definedName>
    <definedName name="DATA1">'[19]загальна 50'!#REF!</definedName>
    <definedName name="DATA10">'[19]загальна 50'!#REF!</definedName>
    <definedName name="DATA11">'[19]загальна 50'!#REF!</definedName>
    <definedName name="DATA12">'[19]загальна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'[19]загальна 50'!#REF!</definedName>
    <definedName name="DATA4">#REF!</definedName>
    <definedName name="DATA5">'[19]загальна 50'!#REF!</definedName>
    <definedName name="DATA6">#REF!</definedName>
    <definedName name="DATA7">#REF!</definedName>
    <definedName name="DATA8">'[19]загальна 50'!#REF!</definedName>
    <definedName name="DATA9">'[19]загальна 50'!#REF!</definedName>
    <definedName name="DataDir">[3]Ini!$C$6</definedName>
    <definedName name="DataLevels">[20]Ini!$C$47:$C$49</definedName>
    <definedName name="DataPath">[3]Ini!$C$5</definedName>
    <definedName name="Dep_Full">[3]Філіали!$D$2:$D$20</definedName>
    <definedName name="Dep_Name">[3]Філіали!$C$2:$C$20</definedName>
    <definedName name="DepT">'[3]Типи філіалів'!$A$2:$A$3</definedName>
    <definedName name="DepType">[3]Філіали!$E$2:$E$17</definedName>
    <definedName name="DepTypeName">'[3]Типи філіалів'!$B$2:$B$3</definedName>
    <definedName name="DLv0">[3]Формати!$B$10:$D$10</definedName>
    <definedName name="e" hidden="1">{#N/A,#N/A,TRUE,"попередні"}</definedName>
    <definedName name="ee">[14]!ee</definedName>
    <definedName name="ekymay">[14]!ekymay</definedName>
    <definedName name="Electro">[3]Ini!$C$53</definedName>
    <definedName name="ElectroCell">[3]Ini!$C$53</definedName>
    <definedName name="ElectroTeplo1">[3]Ini!$C$55</definedName>
    <definedName name="ElectroTeplo1Cell">[3]Ini!$C$55</definedName>
    <definedName name="ElectroTeplo2">[3]Ini!$C$56</definedName>
    <definedName name="ElectroTeplo2Cell">[3]Ini!$C$56</definedName>
    <definedName name="email">#REF!</definedName>
    <definedName name="ew">[14]!ew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[3]Плани!$A$1:$E$3</definedName>
    <definedName name="f" hidden="1">'[21]3 утв.'!$F$1:$H$65536,'[21]3 утв.'!$P$1:$AQ$65536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[3]Ini!$C$7</definedName>
    <definedName name="footer">#REF!</definedName>
    <definedName name="ForDebug">#REF!</definedName>
    <definedName name="Format">[3]Ini!$C$57</definedName>
    <definedName name="FormatCell">[3]Ini!$C$57</definedName>
    <definedName name="fsdgfag">#REF!</definedName>
    <definedName name="g">[14]!g</definedName>
    <definedName name="GER">[14]!GER</definedName>
    <definedName name="gg">[14]!gg</definedName>
    <definedName name="ggg">#REF!</definedName>
    <definedName name="gjh">[23]assump!#REF!</definedName>
    <definedName name="group">#REF!</definedName>
    <definedName name="h">[14]!h</definedName>
    <definedName name="Heading">[3]Ini!$C$8</definedName>
    <definedName name="hhhhh">[14]!hhhhh</definedName>
    <definedName name="hopok">[14]!hopok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[14]!i</definedName>
    <definedName name="ID_201301">'[24]2013'!$A$3:$A$252</definedName>
    <definedName name="ID_201302">'[24]2013'!$C$3:$C$252</definedName>
    <definedName name="ID_201303">'[24]2013'!$E$3:$E$252</definedName>
    <definedName name="ID_201304">'[24]2013'!$G$3:$G$252</definedName>
    <definedName name="ID_201305">'[24]2013'!$I$3:$I$252</definedName>
    <definedName name="ID_201306">'[24]2013'!$K$3:$K$252</definedName>
    <definedName name="ID_201307">'[24]2013'!$M$3:$M$252</definedName>
    <definedName name="ID_201308">'[24]2013'!$O$3:$O$252</definedName>
    <definedName name="ID_201309">'[24]2013'!$Q$3:$Q$252</definedName>
    <definedName name="ID_201310">'[24]2013'!$S$3:$S$252</definedName>
    <definedName name="ID_201311">'[24]2013'!$U$3:$U$252</definedName>
    <definedName name="ID_201312">'[24]2013'!$W$3:$W$252</definedName>
    <definedName name="ID_201401">'[24]2014'!$A$3:$A$252</definedName>
    <definedName name="ID_201402">'[24]2014'!$C$3:$C$252</definedName>
    <definedName name="ID_201403">'[24]2014'!$E$3:$E$252</definedName>
    <definedName name="ID_201404">'[24]2014'!$G$3:$G$252</definedName>
    <definedName name="ID_201405">'[24]2014'!$I$3:$I$252</definedName>
    <definedName name="ID_201406">'[24]2014'!$K$3:$K$252</definedName>
    <definedName name="ID_201407">'[24]2014'!$M$3:$M$252</definedName>
    <definedName name="ID_201408">'[24]2014'!$O$3:$O$252</definedName>
    <definedName name="ID_201409">'[24]2014'!$Q$3:$Q$252</definedName>
    <definedName name="ID_201410">'[24]2014'!$S$3:$S$252</definedName>
    <definedName name="ID_201411">'[24]2014'!$U$3:$U$252</definedName>
    <definedName name="ID_201412">'[24]2014'!$W$3:$W$252</definedName>
    <definedName name="ID_201501">'[24]2015'!$A$3:$A$252</definedName>
    <definedName name="ID_201502">'[24]2015'!$C$3:$C$252</definedName>
    <definedName name="ID_201503">'[24]2015'!$E$3:$E$252</definedName>
    <definedName name="ID_201504">'[24]2015'!$G$3:$G$252</definedName>
    <definedName name="ID_201505">'[24]2015'!$I$3:$I$252</definedName>
    <definedName name="ID_201506">'[24]2015'!$K$3:$K$252</definedName>
    <definedName name="ID_201507">'[24]2015'!$M$3:$M$252</definedName>
    <definedName name="ID_201508">'[24]2015'!$O$3:$O$252</definedName>
    <definedName name="ID_201509">'[24]2015'!$Q$3:$Q$252</definedName>
    <definedName name="ID_201510">'[24]2015'!$S$3:$S$252</definedName>
    <definedName name="ID_201511">'[24]2015'!$U$3:$U$252</definedName>
    <definedName name="id_dep">[3]Філіали!$B$2:$B$20</definedName>
    <definedName name="id_p">[3]Періоди!$A$2:$A$35</definedName>
    <definedName name="Id_TypeList">'[25]Типи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>#REF!</definedName>
    <definedName name="j">[14]!j</definedName>
    <definedName name="JJ">#REF!</definedName>
    <definedName name="k">[14]!k</definedName>
    <definedName name="Katya">[14]!Katya</definedName>
    <definedName name="KBCN" hidden="1">{#N/A,#N/A,FALSE,"9PS0"}</definedName>
    <definedName name="kkkk">[14]!kkkk</definedName>
    <definedName name="kod">[3]Періоди!$B$2:$B$35</definedName>
    <definedName name="koef_e_EZ">[3]KOEF!$E$2</definedName>
    <definedName name="koef_e_T5">[26]KOEF!$C$2</definedName>
    <definedName name="koef_e_T6">[26]KOEF!$D$2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[27]Ф2!$F$4</definedName>
    <definedName name="LastDataLev">[20]Ini!$C$46</definedName>
    <definedName name="LastDep_Full">[3]Ini!$C$13</definedName>
    <definedName name="LastDep_FullD">[3]Ini!$C$18</definedName>
    <definedName name="LastDep_Name">[3]Ini!$C$12</definedName>
    <definedName name="LastDep_NameD">[3]Ini!$C$17</definedName>
    <definedName name="LastDtLev">[20]Ini!$C$38</definedName>
    <definedName name="LastID_DEP">[3]Ini!$C$11</definedName>
    <definedName name="LastID_DEPD">[3]Ini!$C$16</definedName>
    <definedName name="LastID_PLAN">[3]Ini!$C$21</definedName>
    <definedName name="LastId_rep">[3]Ini!$C$28</definedName>
    <definedName name="LastId_repD">[3]Ini!$C$24</definedName>
    <definedName name="LastId_type">[3]Ini!$C$20</definedName>
    <definedName name="LastItem">[28]Лист1!$A$1</definedName>
    <definedName name="LastLev">[3]Ini!$C$37</definedName>
    <definedName name="LastMonth">[29]Ini!$B$5</definedName>
    <definedName name="LastPeriodId">[3]Ini!$C$32</definedName>
    <definedName name="LastPeriodKod">[3]Ini!$C$33</definedName>
    <definedName name="LastPeriodPoz">[3]Ini!$C$31</definedName>
    <definedName name="LastPeriodRuName">[3]Ini!$C$35</definedName>
    <definedName name="LastPeriodUkName">[3]Ini!$C$34</definedName>
    <definedName name="LastPoz">[3]Ini!$C$10</definedName>
    <definedName name="LastPozD">[3]Ini!$C$15</definedName>
    <definedName name="LastQ">[8]Periods!$B$6</definedName>
    <definedName name="LastRepName">[3]Ini!$C$29</definedName>
    <definedName name="LastRepNameD">[3]Ini!$C$25</definedName>
    <definedName name="LastRepPoz">[3]Ini!$C$27</definedName>
    <definedName name="LastRepPozD">[3]Ini!$C$23</definedName>
    <definedName name="LastStLev">[3]Ini!$C$37</definedName>
    <definedName name="LastTypePoz">[3]Ini!$C$19</definedName>
    <definedName name="LastYear">[3]Ini!$C$1</definedName>
    <definedName name="lena">'[22]АТ_на 2004_витрати_1'!#REF!</definedName>
    <definedName name="Lev0">[3]Формати!$B$2:$E$2</definedName>
    <definedName name="Level1">[3]Формати!$B$3:$E$3</definedName>
    <definedName name="Level2">[3]Формати!$B$4:$E$4</definedName>
    <definedName name="Level3">[3]Формати!$B$5:$E$5</definedName>
    <definedName name="Level4">[3]Формати!$B$6:$E$6</definedName>
    <definedName name="Level5">[3]Формати!$B$7:$E$7</definedName>
    <definedName name="LevNames">[20]Ini!$C$40:$C$44</definedName>
    <definedName name="limlist">#REF!</definedName>
    <definedName name="llllll">[14]!llllll</definedName>
    <definedName name="Ltke22_LTKE1_0798__3__Таблица">#REF!</definedName>
    <definedName name="Lv0">[3]Формати!$B$2:$E$2</definedName>
    <definedName name="m" hidden="1">{"'таб 21'!$A$1:$U$24","'таб 21'!$A$1:$U$1"}</definedName>
    <definedName name="Markohim">#REF!</definedName>
    <definedName name="may">[14]!may</definedName>
    <definedName name="MAYEK">[14]!MAYEK</definedName>
    <definedName name="mnth">#REF!</definedName>
    <definedName name="n" hidden="1">{"'таб 21'!$A$1:$U$24","'таб 21'!$A$1:$U$1"}</definedName>
    <definedName name="NumFormat">[3]Формати!$B$16</definedName>
    <definedName name="o">[14]!o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[14]!p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'[5]0'!$I$1:$I$16</definedName>
    <definedName name="pitanie" hidden="1">{#N/A,#N/A,FALSE,"9PS0"}</definedName>
    <definedName name="PK_201301">'[24]2013'!$B$3:$B$252</definedName>
    <definedName name="PK_201302">'[24]2013'!$D$3:$D$252</definedName>
    <definedName name="PK_201303">'[24]2013'!$F$3:$F$252</definedName>
    <definedName name="PK_201304">'[24]2013'!$H$3:$H$252</definedName>
    <definedName name="PK_201305">'[24]2013'!$J$3:$J$252</definedName>
    <definedName name="PK_201306">'[24]2013'!$L$3:$L$252</definedName>
    <definedName name="PK_201307">'[24]2013'!$N$3:$N$252</definedName>
    <definedName name="PK_201308">'[24]2013'!$P$3:$P$252</definedName>
    <definedName name="PK_201309">'[24]2013'!$R$3:$R$252</definedName>
    <definedName name="PK_201310">'[24]2013'!$T$3:$T$252</definedName>
    <definedName name="PK_201311">'[24]2013'!$V$3:$V$252</definedName>
    <definedName name="PK_201312">'[24]2013'!$X$3:$X$252</definedName>
    <definedName name="PK_201401">'[24]2014'!$B$3:$B$252</definedName>
    <definedName name="PK_201402">'[24]2014'!$D$3:$D$252</definedName>
    <definedName name="PK_201403">'[24]2014'!$F$3:$F$252</definedName>
    <definedName name="PK_201404">'[24]2014'!$H$3:$H$252</definedName>
    <definedName name="PK_201405">'[24]2014'!$J$3:$J$252</definedName>
    <definedName name="PK_201406">'[24]2014'!$L$3:$L$252</definedName>
    <definedName name="PK_201407">'[24]2014'!$N$3:$N$252</definedName>
    <definedName name="PK_201408">'[24]2014'!$P$3:$P$252</definedName>
    <definedName name="PK_201409">'[24]2014'!$R$3:$R$252</definedName>
    <definedName name="PK_201410">'[24]2014'!$T$3:$T$252</definedName>
    <definedName name="PK_201411">'[24]2014'!$V$3:$V$252</definedName>
    <definedName name="PK_201412">'[24]2014'!$X$3:$X$252</definedName>
    <definedName name="PK_201501">'[24]2015'!$B$3:$B$252</definedName>
    <definedName name="PK_201502">'[24]2015'!$D$3:$D$252</definedName>
    <definedName name="PK_201503">'[24]2015'!$F$3:$F$252</definedName>
    <definedName name="PK_201504">'[24]2015'!$H$3:$H$252</definedName>
    <definedName name="PK_201505">'[24]2015'!$J$3:$J$252</definedName>
    <definedName name="PK_201506">'[24]2015'!$L$3:$L$252</definedName>
    <definedName name="PK_201507">'[24]2015'!$N$3:$N$252</definedName>
    <definedName name="PK_201508">'[24]2015'!$P$3:$P$252</definedName>
    <definedName name="PK_201509">'[24]2015'!$R$3:$R$252</definedName>
    <definedName name="PK_201510">'[24]2015'!$T$3:$T$252</definedName>
    <definedName name="PK_201511">'[24]2015'!$V$3:$V$252</definedName>
    <definedName name="PL">[3]Плани!$A$2:$E$2</definedName>
    <definedName name="PLN">[3]Плани!$B$2:$E$2</definedName>
    <definedName name="POLO">[14]!POLO</definedName>
    <definedName name="Poz">[3]Філіали!$A$2:$A$20</definedName>
    <definedName name="pppp">[14]!pppp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[14]!Q</definedName>
    <definedName name="qq">[14]!qq</definedName>
    <definedName name="qqq">[17]факт!$E$16:$K$19,[17]факт!$E$21:$K$24,[17]факт!$E$26:$K$29,[17]факт!$E$31:$K$34,[17]факт!$E$36:$K$39,[17]факт!$E$41:$K$45,[17]факт!$E$47:$K$49,[17]факт!#REF!,[17]факт!#REF!,[17]факт!#REF!,[17]факт!#REF!,[17]факт!#REF!,[17]факт!#REF!,[17]факт!#REF!</definedName>
    <definedName name="QКТМ">[7]рік!#REF!</definedName>
    <definedName name="QКТМ1">[7]рік!#REF!</definedName>
    <definedName name="Qрозрах">[7]рік!#REF!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[14]!rr</definedName>
    <definedName name="RuName">[3]Періоди!$D$2:$D$35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'[3]Типи філіалів'!$C$2:$C$3</definedName>
    <definedName name="ShowFil">[28]!ShowFil</definedName>
    <definedName name="Skk">[34]рік!#REF!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'[35]tar ee 99'!$CT$95:$CT$110</definedName>
    <definedName name="t" hidden="1">{#N/A,#N/A,FALSE,"9PS0"}</definedName>
    <definedName name="Teplo">[3]Ini!$C$54</definedName>
    <definedName name="TeploCell">[3]Ini!$C$54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[14]!tu</definedName>
    <definedName name="typesaldo">[36]Data!#REF!</definedName>
    <definedName name="u">[14]!u</definedName>
    <definedName name="UkName">[3]Періоди!$C$2:$C$35</definedName>
    <definedName name="user">#REF!</definedName>
    <definedName name="uu" hidden="1">{"'таб 21'!$A$1:$U$24","'таб 21'!$A$1:$U$1"}</definedName>
    <definedName name="uuuu">[14]!uuuu</definedName>
    <definedName name="v">[14]!v</definedName>
    <definedName name="ver" hidden="1">{#N/A,#N/A,FALSE,"9PS0"}</definedName>
    <definedName name="VIP">#REF!</definedName>
    <definedName name="voda100">[7]рік!#REF!</definedName>
    <definedName name="VVVVV">[14]!VVVVV</definedName>
    <definedName name="w" hidden="1">{#N/A,#N/A,FALSE,"9PS0"}</definedName>
    <definedName name="wer" hidden="1">{#N/A,#N/A,FALSE,"9PS0"}</definedName>
    <definedName name="WorkPath">[3]Ini!$C$4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[14]!x</definedName>
    <definedName name="xenia">[14]!xenia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[14]!yy</definedName>
    <definedName name="yyyyyyyyyyyyyyyyyyy">[14]!yyyyyyyyyyyyyyyyyyy</definedName>
    <definedName name="z">[14]!z</definedName>
    <definedName name="Z_2B9BA360_C094_11D4_BCAF_00C026C07CB6_.wvu.Cols" hidden="1">'[37]0'!$C$1:$L$65536,'[37]0'!$P$1:$AI$65536</definedName>
    <definedName name="Z_2B9BA360_C094_11D4_BCAF_00C026C07CB6__wvu_Cols">('[37]0'!$C:$L,'[37]0'!$P:$AI)</definedName>
    <definedName name="Z_2B9BA361_C094_11D4_BCAF_00C026C07CB6_.wvu.Cols" hidden="1">'[37]1'!$D$1:$F$65536,'[37]1'!$L$1:$AQ$65536</definedName>
    <definedName name="Z_2B9BA361_C094_11D4_BCAF_00C026C07CB6__wvu_Cols">('[37]1'!$D:$F,'[37]1'!$L:$AQ)</definedName>
    <definedName name="Z_2B9BA362_C094_11D4_BCAF_00C026C07CB6_.wvu.Cols" hidden="1">'[37]1 кв'!$C$1:$E$65536,'[37]1 кв'!$N$1:$AX$65536</definedName>
    <definedName name="Z_2B9BA362_C094_11D4_BCAF_00C026C07CB6__wvu_Cols">('[37]1 кв'!$C:$E,'[37]1 кв'!$N:$AX)</definedName>
    <definedName name="Z_2B9BA363_C094_11D4_BCAF_00C026C07CB6_.wvu.Cols" hidden="1">'[37]10'!$F$1:$H$65536,'[37]10'!$P$1:$AR$65536</definedName>
    <definedName name="Z_2B9BA363_C094_11D4_BCAF_00C026C07CB6__wvu_Cols">('[37]10'!$F:$H,'[37]10'!$P:$AR)</definedName>
    <definedName name="Z_2B9BA364_C094_11D4_BCAF_00C026C07CB6_.wvu.Cols" hidden="1">'[37]10 міс.'!$C$1:$E$65536,'[37]10 міс.'!$N$1:$AX$65536</definedName>
    <definedName name="Z_2B9BA364_C094_11D4_BCAF_00C026C07CB6__wvu_Cols">('[37]10 міс.'!$C:$E,'[37]10 міс.'!$N:$AX)</definedName>
    <definedName name="Z_2B9BA365_C094_11D4_BCAF_00C026C07CB6_.wvu.Cols" hidden="1">'[37]11'!$F$1:$H$65536,'[37]11'!$P$1:$AR$65536</definedName>
    <definedName name="Z_2B9BA365_C094_11D4_BCAF_00C026C07CB6__wvu_Cols">('[37]11'!$F:$H,'[37]11'!$P:$AR)</definedName>
    <definedName name="Z_2B9BA366_C094_11D4_BCAF_00C026C07CB6_.wvu.Cols" hidden="1">'[37]11 міс.'!$C$1:$E$65536,'[37]11 міс.'!$N$1:$AX$65536</definedName>
    <definedName name="Z_2B9BA366_C094_11D4_BCAF_00C026C07CB6__wvu_Cols">('[37]11 міс.'!$C:$E,'[37]11 міс.'!$N:$AX)</definedName>
    <definedName name="Z_2B9BA367_C094_11D4_BCAF_00C026C07CB6_.wvu.Cols" hidden="1">'[37]12'!$F$1:$H$65536,'[37]12'!$P$1:$AR$65536</definedName>
    <definedName name="Z_2B9BA367_C094_11D4_BCAF_00C026C07CB6__wvu_Cols">('[37]12'!$F:$H,'[37]12'!$P:$AR)</definedName>
    <definedName name="Z_2B9BA368_C094_11D4_BCAF_00C026C07CB6_.wvu.Cols" hidden="1">'[37]12 міс.'!$C$1:$E$65536,'[37]12 міс.'!$N$1:$AX$65536</definedName>
    <definedName name="Z_2B9BA368_C094_11D4_BCAF_00C026C07CB6__wvu_Cols">('[37]12 міс.'!$C:$E,'[37]12 міс.'!$N:$AX)</definedName>
    <definedName name="Z_2B9BA369_C094_11D4_BCAF_00C026C07CB6_.wvu.Cols" hidden="1">'[37]1998'!$C$1:$E$65536,'[37]1998'!$I$1:$AC$65536</definedName>
    <definedName name="Z_2B9BA369_C094_11D4_BCAF_00C026C07CB6__wvu_Cols">('[37]1998'!$C:$E,'[37]1998'!$I:$AC)</definedName>
    <definedName name="Z_2B9BA36A_C094_11D4_BCAF_00C026C07CB6_.wvu.Cols" hidden="1">'[37]1півр'!$C$1:$E$65536,'[37]1півр'!$N$1:$AX$65536</definedName>
    <definedName name="Z_2B9BA36A_C094_11D4_BCAF_00C026C07CB6__wvu_Cols">('[37]1півр'!$C:$E,'[37]1півр'!$N:$AX)</definedName>
    <definedName name="Z_2B9BA36B_C094_11D4_BCAF_00C026C07CB6_.wvu.Cols" hidden="1">'[37]2'!$F$1:$H$65536,'[37]2'!$P$1:$AQ$65536</definedName>
    <definedName name="Z_2B9BA36B_C094_11D4_BCAF_00C026C07CB6__wvu_Cols">('[37]2'!$F:$H,'[37]2'!$P:$AQ)</definedName>
    <definedName name="Z_2B9BA36C_C094_11D4_BCAF_00C026C07CB6_.wvu.Cols" hidden="1">'[37]2 кв'!$C$1:$E$65536,'[37]2 кв'!$M$1:$AW$65536</definedName>
    <definedName name="Z_2B9BA36C_C094_11D4_BCAF_00C026C07CB6__wvu_Cols">('[37]2 кв'!$C:$E,'[37]2 кв'!$M:$AW)</definedName>
    <definedName name="Z_2B9BA36D_C094_11D4_BCAF_00C026C07CB6_.wvu.Cols" hidden="1">'[37]2 утв'!$F$1:$H$65536,'[37]2 утв'!$P$1:$AM$65536</definedName>
    <definedName name="Z_2B9BA36D_C094_11D4_BCAF_00C026C07CB6__wvu_Cols">('[37]2 утв'!$F:$H,'[37]2 утв'!$P:$AM)</definedName>
    <definedName name="Z_2B9BA36E_C094_11D4_BCAF_00C026C07CB6_.wvu.Cols" hidden="1">'[37]3 не сокр.'!$F$1:$H$65536,'[37]3 не сокр.'!$P$1:$AQ$65536</definedName>
    <definedName name="Z_2B9BA36E_C094_11D4_BCAF_00C026C07CB6__wvu_Cols">('[37]3 не сокр.'!$F:$H,'[37]3 не сокр.'!$P:$AQ)</definedName>
    <definedName name="Z_2B9BA36F_C094_11D4_BCAF_00C026C07CB6_.wvu.Cols" hidden="1">'[37]3 тар.'!$C$1:$E$65536,'[37]3 тар.'!$I$1:$AO$65536</definedName>
    <definedName name="Z_2B9BA36F_C094_11D4_BCAF_00C026C07CB6__wvu_Cols">('[37]3 тар.'!$C:$E,'[37]3 тар.'!$I:$AO)</definedName>
    <definedName name="Z_2B9BA370_C094_11D4_BCAF_00C026C07CB6_.wvu.Cols" hidden="1">'[37]3 утв.'!$F$1:$H$65536,'[37]3 утв.'!$P$1:$AQ$65536</definedName>
    <definedName name="Z_2B9BA370_C094_11D4_BCAF_00C026C07CB6__wvu_Cols">('[37]3 утв.'!$F:$H,'[37]3 утв.'!$P:$AQ)</definedName>
    <definedName name="Z_2B9BA371_C094_11D4_BCAF_00C026C07CB6_.wvu.Cols" hidden="1">'[37]3кв'!$C$1:$E$65536,'[37]3кв'!$N$1:$AX$65536</definedName>
    <definedName name="Z_2B9BA371_C094_11D4_BCAF_00C026C07CB6__wvu_Cols">('[37]3кв'!$C:$E,'[37]3кв'!$N:$AX)</definedName>
    <definedName name="Z_2B9BA372_C094_11D4_BCAF_00C026C07CB6_.wvu.Cols" hidden="1">'[37]3кв '!$C$1:$E$65536,'[37]3кв '!$I$1:$AA$65536</definedName>
    <definedName name="Z_2B9BA372_C094_11D4_BCAF_00C026C07CB6__wvu_Cols">('[37]3кв '!$C:$E,'[37]3кв '!$I:$AA)</definedName>
    <definedName name="Z_2B9BA373_C094_11D4_BCAF_00C026C07CB6_.wvu.Cols" hidden="1">'[37]4 утв'!$F$1:$H$65536,'[37]4 утв'!$P$1:$AR$65536</definedName>
    <definedName name="Z_2B9BA373_C094_11D4_BCAF_00C026C07CB6__wvu_Cols">('[37]4 утв'!$F:$H,'[37]4 утв'!$P:$AR)</definedName>
    <definedName name="Z_2B9BA374_C094_11D4_BCAF_00C026C07CB6_.wvu.Cols" hidden="1">'[37]5'!$F$1:$H$65536,'[37]5'!$P$1:$AR$65536</definedName>
    <definedName name="Z_2B9BA374_C094_11D4_BCAF_00C026C07CB6__wvu_Cols">('[37]5'!$F:$H,'[37]5'!$P:$AR)</definedName>
    <definedName name="Z_2B9BA375_C094_11D4_BCAF_00C026C07CB6_.wvu.Cols" hidden="1">'[37]6'!$F$1:$H$65536,'[37]6'!$P$1:$AR$65536</definedName>
    <definedName name="Z_2B9BA375_C094_11D4_BCAF_00C026C07CB6__wvu_Cols">('[37]6'!$F:$H,'[37]6'!$P:$AR)</definedName>
    <definedName name="Z_2B9BA376_C094_11D4_BCAF_00C026C07CB6_.wvu.Cols" hidden="1">'[37]7'!$F$1:$H$65536,'[37]7'!$P$1:$AR$65536</definedName>
    <definedName name="Z_2B9BA376_C094_11D4_BCAF_00C026C07CB6__wvu_Cols">('[37]7'!$F:$H,'[37]7'!$P:$AR)</definedName>
    <definedName name="Z_2B9BA377_C094_11D4_BCAF_00C026C07CB6_.wvu.Cols" hidden="1">'[37]7 міс'!$C$1:$E$65536,'[37]7 міс'!$N$1:$AX$65536</definedName>
    <definedName name="Z_2B9BA377_C094_11D4_BCAF_00C026C07CB6__wvu_Cols">('[37]7 міс'!$C:$E,'[37]7 міс'!$N:$AX)</definedName>
    <definedName name="Z_2B9BA378_C094_11D4_BCAF_00C026C07CB6_.wvu.Cols" hidden="1">'[37]8'!$F$1:$H$65536,'[37]8'!$P$1:$AR$65536</definedName>
    <definedName name="Z_2B9BA378_C094_11D4_BCAF_00C026C07CB6__wvu_Cols">('[37]8'!$F:$H,'[37]8'!$P:$AR)</definedName>
    <definedName name="Z_2B9BA379_C094_11D4_BCAF_00C026C07CB6_.wvu.Cols" hidden="1">'[37]8 міс.'!$C$1:$E$65536,'[37]8 міс.'!$N$1:$AX$65536</definedName>
    <definedName name="Z_2B9BA379_C094_11D4_BCAF_00C026C07CB6__wvu_Cols">('[37]8 міс.'!$C:$E,'[37]8 міс.'!$N:$AX)</definedName>
    <definedName name="Z_2B9BA37A_C094_11D4_BCAF_00C026C07CB6_.wvu.Cols" hidden="1">'[37]812'!$F$1:$H$65536,'[37]812'!$P$1:$AM$65536</definedName>
    <definedName name="Z_2B9BA37A_C094_11D4_BCAF_00C026C07CB6__wvu_Cols">('[37]812'!$F:$H,'[37]812'!$P:$AM)</definedName>
    <definedName name="Z_2B9BA37B_C094_11D4_BCAF_00C026C07CB6_.wvu.Cols" hidden="1">'[37]812 (2)'!$F$1:$H$65536,'[37]812 (2)'!$P$1:$AL$65536</definedName>
    <definedName name="Z_2B9BA37B_C094_11D4_BCAF_00C026C07CB6__wvu_Cols">('[37]812 (2)'!$F:$H,'[37]812 (2)'!$P:$AL)</definedName>
    <definedName name="Z_2B9BA37C_C094_11D4_BCAF_00C026C07CB6_.wvu.Cols" hidden="1">'[37]9'!$F$1:$H$65536,'[37]9'!$P$1:$AP$65536</definedName>
    <definedName name="Z_2B9BA37C_C094_11D4_BCAF_00C026C07CB6__wvu_Cols">('[37]9'!$F:$H,'[37]9'!$P:$AP)</definedName>
    <definedName name="Z_2B9BA37D_C094_11D4_BCAF_00C026C07CB6_.wvu.Cols" hidden="1">'[37]9 (2)'!$C$1:$E$65536,'[37]9 (2)'!$I$1:$AF$65536</definedName>
    <definedName name="Z_2B9BA37D_C094_11D4_BCAF_00C026C07CB6__wvu_Cols">('[37]9 (2)'!$C:$E,'[37]9 (2)'!$I:$AF)</definedName>
    <definedName name="Z_2B9BA37E_C094_11D4_BCAF_00C026C07CB6_.wvu.Cols" hidden="1">'[37]9 міс.'!$C$1:$E$65536,'[37]9 міс.'!$N$1:$AX$65536</definedName>
    <definedName name="Z_2B9BA37E_C094_11D4_BCAF_00C026C07CB6__wvu_Cols">('[37]9 міс.'!$C:$E,'[37]9 міс.'!$N:$AX)</definedName>
    <definedName name="Z_F5654560_D292_11D4_BCAF_00C026C07CB6_.wvu.Cols" hidden="1">'[37]0'!$C$1:$L$65536,'[37]0'!$P$1:$AI$65536</definedName>
    <definedName name="Z_F5654560_D292_11D4_BCAF_00C026C07CB6__wvu_Cols">('[37]0'!$C:$L,'[37]0'!$P:$AI)</definedName>
    <definedName name="Z_F5654561_D292_11D4_BCAF_00C026C07CB6_.wvu.Cols" hidden="1">'[37]1'!$D$1:$F$65536,'[37]1'!$L$1:$AQ$65536</definedName>
    <definedName name="Z_F5654561_D292_11D4_BCAF_00C026C07CB6__wvu_Cols">('[37]1'!$D:$F,'[37]1'!$L:$AQ)</definedName>
    <definedName name="Z_F5654562_D292_11D4_BCAF_00C026C07CB6_.wvu.Cols" hidden="1">'[37]1 кв'!$C$1:$E$65536,'[37]1 кв'!$N$1:$AX$65536</definedName>
    <definedName name="Z_F5654562_D292_11D4_BCAF_00C026C07CB6__wvu_Cols">('[37]1 кв'!$C:$E,'[37]1 кв'!$N:$AX)</definedName>
    <definedName name="Z_F5654563_D292_11D4_BCAF_00C026C07CB6_.wvu.Cols" hidden="1">'[37]10'!$F$1:$H$65536,'[37]10'!$P$1:$AR$65536</definedName>
    <definedName name="Z_F5654563_D292_11D4_BCAF_00C026C07CB6__wvu_Cols">('[37]10'!$F:$H,'[37]10'!$P:$AR)</definedName>
    <definedName name="Z_F5654564_D292_11D4_BCAF_00C026C07CB6_.wvu.Cols" hidden="1">'[37]10 міс.'!$C$1:$E$65536,'[37]10 міс.'!$N$1:$AX$65536</definedName>
    <definedName name="Z_F5654564_D292_11D4_BCAF_00C026C07CB6__wvu_Cols">('[37]10 міс.'!$C:$E,'[37]10 міс.'!$N:$AX)</definedName>
    <definedName name="Z_F5654565_D292_11D4_BCAF_00C026C07CB6_.wvu.Cols" hidden="1">'[37]11'!$F$1:$H$65536,'[37]11'!$P$1:$AR$65536</definedName>
    <definedName name="Z_F5654565_D292_11D4_BCAF_00C026C07CB6__wvu_Cols">('[37]11'!$F:$H,'[37]11'!$P:$AR)</definedName>
    <definedName name="Z_F5654566_D292_11D4_BCAF_00C026C07CB6_.wvu.Cols" hidden="1">'[37]11 міс.'!$C$1:$E$65536,'[37]11 міс.'!$N$1:$AX$65536</definedName>
    <definedName name="Z_F5654566_D292_11D4_BCAF_00C026C07CB6__wvu_Cols">('[37]11 міс.'!$C:$E,'[37]11 міс.'!$N:$AX)</definedName>
    <definedName name="Z_F5654567_D292_11D4_BCAF_00C026C07CB6_.wvu.Cols" hidden="1">'[37]12'!$F$1:$H$65536,'[37]12'!$P$1:$AR$65536</definedName>
    <definedName name="Z_F5654567_D292_11D4_BCAF_00C026C07CB6__wvu_Cols">('[37]12'!$F:$H,'[37]12'!$P:$AR)</definedName>
    <definedName name="Z_F5654568_D292_11D4_BCAF_00C026C07CB6_.wvu.Cols" hidden="1">'[37]12 міс.'!$C$1:$E$65536,'[37]12 міс.'!$N$1:$AX$65536</definedName>
    <definedName name="Z_F5654568_D292_11D4_BCAF_00C026C07CB6__wvu_Cols">('[37]12 міс.'!$C:$E,'[37]12 міс.'!$N:$AX)</definedName>
    <definedName name="Z_F5654569_D292_11D4_BCAF_00C026C07CB6_.wvu.Cols" hidden="1">'[37]1998'!$C$1:$E$65536,'[37]1998'!$I$1:$AC$65536</definedName>
    <definedName name="Z_F5654569_D292_11D4_BCAF_00C026C07CB6__wvu_Cols">('[37]1998'!$C:$E,'[37]1998'!$I:$AC)</definedName>
    <definedName name="Z_F565456A_D292_11D4_BCAF_00C026C07CB6_.wvu.Cols" hidden="1">'[37]1півр'!$C$1:$E$65536,'[37]1півр'!$N$1:$AX$65536</definedName>
    <definedName name="Z_F565456A_D292_11D4_BCAF_00C026C07CB6__wvu_Cols">('[37]1півр'!$C:$E,'[37]1півр'!$N:$AX)</definedName>
    <definedName name="Z_F565456B_D292_11D4_BCAF_00C026C07CB6_.wvu.Cols" hidden="1">'[37]2'!$F$1:$H$65536,'[37]2'!$P$1:$AQ$65536</definedName>
    <definedName name="Z_F565456B_D292_11D4_BCAF_00C026C07CB6__wvu_Cols">('[37]2'!$F:$H,'[37]2'!$P:$AQ)</definedName>
    <definedName name="Z_F565456C_D292_11D4_BCAF_00C026C07CB6_.wvu.Cols" hidden="1">'[37]2 кв'!$C$1:$E$65536,'[37]2 кв'!$M$1:$AW$65536</definedName>
    <definedName name="Z_F565456C_D292_11D4_BCAF_00C026C07CB6__wvu_Cols">('[37]2 кв'!$C:$E,'[37]2 кв'!$M:$AW)</definedName>
    <definedName name="Z_F565456D_D292_11D4_BCAF_00C026C07CB6_.wvu.Cols" hidden="1">'[37]2 утв'!$F$1:$H$65536,'[37]2 утв'!$P$1:$AM$65536</definedName>
    <definedName name="Z_F565456D_D292_11D4_BCAF_00C026C07CB6__wvu_Cols">('[37]2 утв'!$F:$H,'[37]2 утв'!$P:$AM)</definedName>
    <definedName name="Z_F565456E_D292_11D4_BCAF_00C026C07CB6_.wvu.Cols" hidden="1">'[37]3 не сокр.'!$F$1:$H$65536,'[37]3 не сокр.'!$P$1:$AQ$65536</definedName>
    <definedName name="Z_F565456E_D292_11D4_BCAF_00C026C07CB6__wvu_Cols">('[37]3 не сокр.'!$F:$H,'[37]3 не сокр.'!$P:$AQ)</definedName>
    <definedName name="Z_F565456F_D292_11D4_BCAF_00C026C07CB6_.wvu.Cols" hidden="1">'[37]3 тар.'!$C$1:$E$65536,'[37]3 тар.'!$I$1:$AO$65536</definedName>
    <definedName name="Z_F565456F_D292_11D4_BCAF_00C026C07CB6__wvu_Cols">('[37]3 тар.'!$C:$E,'[37]3 тар.'!$I:$AO)</definedName>
    <definedName name="Z_F5654570_D292_11D4_BCAF_00C026C07CB6_.wvu.Cols" hidden="1">'[37]3 утв.'!$F$1:$H$65536,'[37]3 утв.'!$P$1:$AQ$65536</definedName>
    <definedName name="Z_F5654570_D292_11D4_BCAF_00C026C07CB6__wvu_Cols">('[37]3 утв.'!$F:$H,'[37]3 утв.'!$P:$AQ)</definedName>
    <definedName name="Z_F5654571_D292_11D4_BCAF_00C026C07CB6_.wvu.Cols" hidden="1">'[37]3кв'!$C$1:$E$65536,'[37]3кв'!$N$1:$AX$65536</definedName>
    <definedName name="Z_F5654571_D292_11D4_BCAF_00C026C07CB6__wvu_Cols">('[37]3кв'!$C:$E,'[37]3кв'!$N:$AX)</definedName>
    <definedName name="Z_F5654572_D292_11D4_BCAF_00C026C07CB6_.wvu.Cols" hidden="1">'[37]3кв '!$C$1:$E$65536,'[37]3кв '!$I$1:$AA$65536</definedName>
    <definedName name="Z_F5654572_D292_11D4_BCAF_00C026C07CB6__wvu_Cols">('[37]3кв '!$C:$E,'[37]3кв '!$I:$AA)</definedName>
    <definedName name="Z_F5654573_D292_11D4_BCAF_00C026C07CB6_.wvu.Cols" hidden="1">'[37]4 утв'!$F$1:$H$65536,'[37]4 утв'!$P$1:$AR$65536</definedName>
    <definedName name="Z_F5654573_D292_11D4_BCAF_00C026C07CB6__wvu_Cols">('[37]4 утв'!$F:$H,'[37]4 утв'!$P:$AR)</definedName>
    <definedName name="Z_F5654574_D292_11D4_BCAF_00C026C07CB6_.wvu.Cols" hidden="1">'[37]5'!$F$1:$H$65536,'[37]5'!$P$1:$AR$65536</definedName>
    <definedName name="Z_F5654574_D292_11D4_BCAF_00C026C07CB6__wvu_Cols">('[37]5'!$F:$H,'[37]5'!$P:$AR)</definedName>
    <definedName name="Z_F5654575_D292_11D4_BCAF_00C026C07CB6_.wvu.Cols" hidden="1">'[37]6'!$F$1:$H$65536,'[37]6'!$P$1:$AR$65536</definedName>
    <definedName name="Z_F5654575_D292_11D4_BCAF_00C026C07CB6__wvu_Cols">('[37]6'!$F:$H,'[37]6'!$P:$AR)</definedName>
    <definedName name="Z_F5654576_D292_11D4_BCAF_00C026C07CB6_.wvu.Cols" hidden="1">'[37]7'!$F$1:$H$65536,'[37]7'!$P$1:$AR$65536</definedName>
    <definedName name="Z_F5654576_D292_11D4_BCAF_00C026C07CB6__wvu_Cols">('[37]7'!$F:$H,'[37]7'!$P:$AR)</definedName>
    <definedName name="Z_F5654577_D292_11D4_BCAF_00C026C07CB6_.wvu.Cols" hidden="1">'[37]7 міс'!$C$1:$E$65536,'[37]7 міс'!$N$1:$AX$65536</definedName>
    <definedName name="Z_F5654577_D292_11D4_BCAF_00C026C07CB6__wvu_Cols">('[37]7 міс'!$C:$E,'[37]7 міс'!$N:$AX)</definedName>
    <definedName name="Z_F5654578_D292_11D4_BCAF_00C026C07CB6_.wvu.Cols" hidden="1">'[37]8'!$F$1:$H$65536,'[37]8'!$P$1:$AR$65536</definedName>
    <definedName name="Z_F5654578_D292_11D4_BCAF_00C026C07CB6__wvu_Cols">('[37]8'!$F:$H,'[37]8'!$P:$AR)</definedName>
    <definedName name="Z_F5654579_D292_11D4_BCAF_00C026C07CB6_.wvu.Cols" hidden="1">'[37]8 міс.'!$C$1:$E$65536,'[37]8 міс.'!$N$1:$AX$65536</definedName>
    <definedName name="Z_F5654579_D292_11D4_BCAF_00C026C07CB6__wvu_Cols">('[37]8 міс.'!$C:$E,'[37]8 міс.'!$N:$AX)</definedName>
    <definedName name="Z_F565457A_D292_11D4_BCAF_00C026C07CB6_.wvu.Cols" hidden="1">'[37]812'!$F$1:$H$65536,'[37]812'!$P$1:$AM$65536</definedName>
    <definedName name="Z_F565457A_D292_11D4_BCAF_00C026C07CB6__wvu_Cols">('[37]812'!$F:$H,'[37]812'!$P:$AM)</definedName>
    <definedName name="Z_F565457B_D292_11D4_BCAF_00C026C07CB6_.wvu.Cols" hidden="1">'[37]812 (2)'!$F$1:$H$65536,'[37]812 (2)'!$P$1:$AL$65536</definedName>
    <definedName name="Z_F565457B_D292_11D4_BCAF_00C026C07CB6__wvu_Cols">('[37]812 (2)'!$F:$H,'[37]812 (2)'!$P:$AL)</definedName>
    <definedName name="Z_F565457C_D292_11D4_BCAF_00C026C07CB6_.wvu.Cols" hidden="1">'[37]9'!$F$1:$H$65536,'[37]9'!$P$1:$AP$65536</definedName>
    <definedName name="Z_F565457C_D292_11D4_BCAF_00C026C07CB6__wvu_Cols">('[37]9'!$F:$H,'[37]9'!$P:$AP)</definedName>
    <definedName name="Z_F565457D_D292_11D4_BCAF_00C026C07CB6_.wvu.Cols" hidden="1">'[37]9 (2)'!$C$1:$E$65536,'[37]9 (2)'!$I$1:$AF$65536</definedName>
    <definedName name="Z_F565457D_D292_11D4_BCAF_00C026C07CB6__wvu_Cols">('[37]9 (2)'!$C:$E,'[37]9 (2)'!$I:$AF)</definedName>
    <definedName name="Z_F565457E_D292_11D4_BCAF_00C026C07CB6_.wvu.Cols" hidden="1">'[37]9 міс.'!$C$1:$E$65536,'[37]9 міс.'!$N$1:$AX$65536</definedName>
    <definedName name="Z_F565457E_D292_11D4_BCAF_00C026C07CB6__wvu_Cols">('[37]9 міс.'!$C:$E,'[37]9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[38]рік!#REF!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[39]Автотранс!#REF!</definedName>
    <definedName name="авто_9п">[39]Автотранс!#REF!</definedName>
    <definedName name="авто_г">#REF!</definedName>
    <definedName name="авто_зв">[39]Автотранс!#REF!</definedName>
    <definedName name="авто_о">[39]Автотранс!#REF!</definedName>
    <definedName name="авто_п">[39]Автотранс!#REF!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па">[14]!аппа</definedName>
    <definedName name="ар">[14]!ар</definedName>
    <definedName name="арпрдлод">[40]страх!#REF!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[41]банк!#REF!</definedName>
    <definedName name="ббб">[14]!ббб</definedName>
    <definedName name="безп_9">[42]охорона!#REF!</definedName>
    <definedName name="безп_о">[42]охорона!#REF!</definedName>
    <definedName name="безп_п">[42]охорона!#REF!</definedName>
    <definedName name="бер">'[43]812'!$P$1:$P$65536</definedName>
    <definedName name="бнб">[14]!бнб</definedName>
    <definedName name="БПн">[44]Ф2!$E$2</definedName>
    <definedName name="бюдж_п">[45]м_812!$I$1:$I$65536</definedName>
    <definedName name="Бюдж1">[7]рік!#REF!</definedName>
    <definedName name="Бюдж2">[7]рік!#REF!</definedName>
    <definedName name="в" hidden="1">{#N/A,#N/A,FALSE,"9PS0"}</definedName>
    <definedName name="в1">'[46]Цены СНГ'!$B$2</definedName>
    <definedName name="вааа" hidden="1">{#N/A,#N/A,FALSE,"9PS0"}</definedName>
    <definedName name="ваи">[14]!ваи</definedName>
    <definedName name="вер">'[43]812'!$X$1:$X$65536</definedName>
    <definedName name="вид_плана">[47]Рабочий!$A$1:$A$7</definedName>
    <definedName name="вика">[14]!вика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'[37]1998'!$C$1:$E$65536,'[37]1998'!$I$1:$AC$65536</definedName>
    <definedName name="Відпуск">#REF!</definedName>
    <definedName name="відх_оч">'[48] ГВ'!#REF!</definedName>
    <definedName name="відх_пл">'[48] ГВ'!#REF!</definedName>
    <definedName name="вііф" hidden="1">{#N/A,#N/A,FALSE,"9PS0"}</definedName>
    <definedName name="внешние_поставщики">#REF!</definedName>
    <definedName name="вод_1">[49]Бюджет_шаб_07!#REF!</definedName>
    <definedName name="вод_2">[49]Бюджет_шаб_07!#REF!</definedName>
    <definedName name="вода2" hidden="1">{#N/A,#N/A,FALSE,"9PS0"}</definedName>
    <definedName name="вохр_1">#REF!</definedName>
    <definedName name="вохр_2">'[50]0291'!#REF!</definedName>
    <definedName name="вохр_3">'[50]0291'!#REF!</definedName>
    <definedName name="вохр_4">'[50]0291'!#REF!</definedName>
    <definedName name="вохр_оч">'[50]0291'!#REF!</definedName>
    <definedName name="вохр_пл">'[51]Сторож охор_шаб'!#REF!</definedName>
    <definedName name="все_с_01">#REF!</definedName>
    <definedName name="Встав">[52]Коригування!$W$9:$W$2131,[52]Коригування!$AF$9:$AH$2131,[52]Коригування!$AM$9:$AM$2131,[52]Коригування!$AO$9:$AO$2131,[52]Коригування!$AQ$9:$AQ$2131,[52]Коригування!$AU$9:$AU$2131,[52]Коригування!$AW$9:$AW$2131+[52]Коригування!$AY$9:$BD$2131,[52]Коригування!$BG$9:$BP$2131,[52]Коригування!$BY$9:$BY$2131,[52]Коригування!$CF$9:$CG$2131,[52]Коригування!$CJ$9:$CO$2131,[52]Коригування!$CX$9:$CY$2131,[52]Коригування!$DB$9:$DC$2131,[52]Коригування!$DJ$9:$DJ$2131,[52]Коригування!$DL$9:$DM$2131,[52]Коригування!$DO$9:$DO$2131,[52]Коригування!$DT$9:$DT$2131</definedName>
    <definedName name="ВСЬОГО">#REF!</definedName>
    <definedName name="ВчерашнийДень">#N/A</definedName>
    <definedName name="вы">[14]!вы</definedName>
    <definedName name="выс" hidden="1">{"'таб 21'!$A$1:$U$24","'таб 21'!$A$1:$U$1"}</definedName>
    <definedName name="выц">[14]!выц</definedName>
    <definedName name="Г123">'[53]ВД (анал)'!#REF!</definedName>
    <definedName name="г154">#REF!</definedName>
    <definedName name="ГК" hidden="1">{#N/A,#N/A,TRUE,"попередні"}</definedName>
    <definedName name="Год">'[54]Технич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'[43]812'!$AB$1:$AB$65536</definedName>
    <definedName name="ГРУДЕНЬ" hidden="1">{#N/A,#N/A,FALSE,"9PS0"}</definedName>
    <definedName name="группа">[55]PR!$A$1:$A$21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[56]БДР!$A:$IV</definedName>
    <definedName name="ддд">[14]!ддд</definedName>
    <definedName name="дез_1">'[50]0292'!#REF!</definedName>
    <definedName name="дез_2">'[50]0292'!#REF!</definedName>
    <definedName name="дез_3">'[50]0292'!#REF!</definedName>
    <definedName name="дез_4">'[50]0292'!#REF!</definedName>
    <definedName name="дез_г">'[50]0292'!#REF!</definedName>
    <definedName name="дез_оч">'[50]0292'!#REF!</definedName>
    <definedName name="дез_пл">[41]дез!#REF!</definedName>
    <definedName name="дез_сх">'[50]0292'!#REF!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'[57]Тариф на транзит'!$D$14</definedName>
    <definedName name="ДОЛ">#REF!</definedName>
    <definedName name="донов">'[58]Тариф на транзит'!$D$14</definedName>
    <definedName name="еда">'[22]АТ_на 2004_витрати_1'!#REF!</definedName>
    <definedName name="екол_1">[59]єк!#REF!</definedName>
    <definedName name="екол_2">[59]єк!#REF!</definedName>
    <definedName name="екол_3">[59]єк!#REF!</definedName>
    <definedName name="екол_4">[59]єк!#REF!</definedName>
    <definedName name="екол_оч">[59]єк!#REF!</definedName>
    <definedName name="екол_пл">#REF!</definedName>
    <definedName name="експл_9">[60]Експл!$J$59</definedName>
    <definedName name="експл_9п">[60]Експл!$I$59</definedName>
    <definedName name="експл_зв">[60]Експл!$E$59</definedName>
    <definedName name="експл_оч">[61]повірка!#REF!</definedName>
    <definedName name="експл_п">[60]Експл!$K$59</definedName>
    <definedName name="експл_пл">[62]вдоск!#REF!</definedName>
    <definedName name="ел_1">[63]енергія!#REF!</definedName>
    <definedName name="ел_2">[63]енергія!#REF!</definedName>
    <definedName name="ел_3">[63]енергія!#REF!</definedName>
    <definedName name="ел_4">[63]енергія!#REF!</definedName>
    <definedName name="ел_г">[63]енергія!#REF!</definedName>
    <definedName name="ен">[14]!ен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[14]!еь</definedName>
    <definedName name="жовт">'[43]812'!$Z$1:$Z$65536</definedName>
    <definedName name="жовтень" hidden="1">{#N/A,#N/A,FALSE,"9PS0"}</definedName>
    <definedName name="жу">'[64]0292'!#REF!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[65]підсумок_спецодяг!#REF!</definedName>
    <definedName name="зах_9п">[65]підсумок_спецодяг!#REF!</definedName>
    <definedName name="зах_г">[65]підсумок_спецодяг!#REF!</definedName>
    <definedName name="зах_зв">[65]підсумок_спецодяг!#REF!</definedName>
    <definedName name="зах_оч">#REF!</definedName>
    <definedName name="зах_п">[65]підсумок_спецодяг!#REF!</definedName>
    <definedName name="зах_пл">#REF!</definedName>
    <definedName name="зах_сх">#REF!</definedName>
    <definedName name="ЗБ">'[66]tar ee 99'!$CT$95:$CT$110</definedName>
    <definedName name="зв">[60]ПЛАН_1вар!$G$1:$G$65536</definedName>
    <definedName name="зв_01">#REF!</definedName>
    <definedName name="зв_1">[67]связь_07!#REF!</definedName>
    <definedName name="зв_2">[67]связь_07!#REF!</definedName>
    <definedName name="зв_2004">[45]м_812!$H$1:$H$65536</definedName>
    <definedName name="зв_9">[60]ПЛАН_1вар!$L$1:$L$65536</definedName>
    <definedName name="зв_9м">[45]м_812!$K$1:$K$65536</definedName>
    <definedName name="зв_оч">[41]связь!#REF!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[14]!ззз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[14]!иии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[7]рік!#REF!</definedName>
    <definedName name="Інші2">[7]рік!#REF!</definedName>
    <definedName name="іувп">#REF!</definedName>
    <definedName name="й">[14]!й</definedName>
    <definedName name="й11">#REF!</definedName>
    <definedName name="йц">[68]_Т2!$A$1:$L$144</definedName>
    <definedName name="йцв">[14]!йцв</definedName>
    <definedName name="к40">'[69]анализ затрат 1'!#REF!</definedName>
    <definedName name="К41">'[69]анализ затрат 1'!#REF!</definedName>
    <definedName name="кадри_2">[70]страх!#REF!</definedName>
    <definedName name="кадри_пл">#REF!</definedName>
    <definedName name="кан_сх">[49]Каналізація_07!#REF!</definedName>
    <definedName name="канц_1">'[71]утрим. прим. 08'!#REF!</definedName>
    <definedName name="канц_2">'[71]утрим. прим. 08'!#REF!</definedName>
    <definedName name="канц_3">'[71]утрим. прим. 08'!#REF!</definedName>
    <definedName name="канц_4">'[71]утрим. прим. 08'!#REF!</definedName>
    <definedName name="канц_оч">#REF!</definedName>
    <definedName name="канц_пл">#REF!</definedName>
    <definedName name="катюша">[14]!катюша</definedName>
    <definedName name="Катя" hidden="1">{#N/A,#N/A,TRUE,"попередні"}</definedName>
    <definedName name="кв_4">[45]м_812!$AF$1:$AF$65536</definedName>
    <definedName name="кв1">'[43]812'!$M$1:$M$65536</definedName>
    <definedName name="кв2">'[43]812'!$Q$1:$Q$65536</definedName>
    <definedName name="кв3">'[43]812'!$U$1:$U$65536</definedName>
    <definedName name="кв4">'[43]812'!$Y$1:$Y$65536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'[43]812'!$R$1:$R$65536</definedName>
    <definedName name="ке">[14]!ке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[62]вдоск!$E$9</definedName>
    <definedName name="кен_п">[72]РКМ_свод!#REF!</definedName>
    <definedName name="кен_пл">[62]вдоск!#REF!</definedName>
    <definedName name="кер">[14]!кер</definedName>
    <definedName name="кие">[14]!кие</definedName>
    <definedName name="ккк">#REF!</definedName>
    <definedName name="кккк" hidden="1">{#N/A,#N/A,FALSE,"9PS0"}</definedName>
    <definedName name="ккккк">[14]!ккккк</definedName>
    <definedName name="клімат1">[7]рік!#REF!</definedName>
    <definedName name="клімат2">[7]рік!#REF!</definedName>
    <definedName name="клімат3">[7]рік!#REF!</definedName>
    <definedName name="км">[14]!км</definedName>
    <definedName name="КМКП_НАСЕЛЕННЯ">#REF!</definedName>
    <definedName name="код">[55]PR!$B$1:$B$20</definedName>
    <definedName name="кодсписка">[73]PR!$B$1:$B$24</definedName>
    <definedName name="конец">#REF!</definedName>
    <definedName name="копия">[44]Ф2!$E$2</definedName>
    <definedName name="_xlnm.Criteria">#REF!</definedName>
    <definedName name="Критерии_ИМ">#REF!</definedName>
    <definedName name="КТМ1">[7]рік!#REF!</definedName>
    <definedName name="КТМ2">[7]рік!#REF!</definedName>
    <definedName name="КТМ3">[7]рік!#REF!</definedName>
    <definedName name="ку" hidden="1">{"'таб 21'!$A$1:$U$24","'таб 21'!$A$1:$U$1"}</definedName>
    <definedName name="курс">[74]ФинПоказатели!$C$49</definedName>
    <definedName name="курс_1кв">[75]Stat_forms!$L$1</definedName>
    <definedName name="Курс_долл">#REF!</definedName>
    <definedName name="Курс_ноябрь">#REF!</definedName>
    <definedName name="курс_окт">#REF!</definedName>
    <definedName name="курс_сент">[76]Затраты!$F$3</definedName>
    <definedName name="курс_сс">[77]СС_ТП!$F$2</definedName>
    <definedName name="курс2">'[78]анализ кт'!$B$2</definedName>
    <definedName name="курс2004">#REF!</definedName>
    <definedName name="курс2005">[74]ФинПоказатели!$C$50</definedName>
    <definedName name="курсс">[74]ФинПоказатели!#REF!</definedName>
    <definedName name="кяп">[14]!кяп</definedName>
    <definedName name="лег_1">#REF!</definedName>
    <definedName name="лег_2">#REF!</definedName>
    <definedName name="лег_3">#REF!</definedName>
    <definedName name="лег_4">#REF!</definedName>
    <definedName name="лег_9">[39]Автотранс!#REF!</definedName>
    <definedName name="лег_9п">[39]Автотранс!#REF!</definedName>
    <definedName name="лег_г">#REF!</definedName>
    <definedName name="лег_зв">[39]Автотранс!#REF!</definedName>
    <definedName name="лег_о">[39]Автотранс!#REF!</definedName>
    <definedName name="лег_п">[39]Автотранс!#REF!</definedName>
    <definedName name="лена">[14]!лена</definedName>
    <definedName name="лип">'[43]812'!$V$1:$V$65536</definedName>
    <definedName name="липень" hidden="1">{#N/A,#N/A,FALSE,"9PS0"}</definedName>
    <definedName name="лист">'[43]812'!$AA$1:$AA$65536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'[79]3'!$A$2:$F$40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[80]ЛОМ_УКР!$A$2:$H$31</definedName>
    <definedName name="лопорпп">[14]!лопорпп</definedName>
    <definedName name="лор">[14]!лор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'[43]812'!$O$1:$O$65536</definedName>
    <definedName name="лютий" hidden="1">{#N/A,#N/A,FALSE,"9PS0"}</definedName>
    <definedName name="м_01">#REF!</definedName>
    <definedName name="М24">#REF!</definedName>
    <definedName name="макет812">'[43]812'!$A$8:$AB$262</definedName>
    <definedName name="мес1">[81]ВВОД!$E$6</definedName>
    <definedName name="мес2">[81]ВВОД!$E$7</definedName>
    <definedName name="Месяц">'[54]Технич лист'!$E$2:$E$23</definedName>
    <definedName name="мм">[82]ВВОД!$F$7</definedName>
    <definedName name="МММ">#REF!</definedName>
    <definedName name="Мой_лист">MID(CELL("имяфайла",[83]База!$E$1),SEARCH("[",CELL("имяфайла",[83]База!$E$1)),256)&amp;"!"</definedName>
    <definedName name="мощ">[84]assump!#REF!</definedName>
    <definedName name="мощности">[84]assump!#REF!</definedName>
    <definedName name="мощность">'[58]Тариф на транзит'!$D$14</definedName>
    <definedName name="мр">#REF!</definedName>
    <definedName name="мцм" hidden="1">{"'таб 21'!$A$1:$U$24","'таб 21'!$A$1:$U$1"}</definedName>
    <definedName name="Назва_звіту">[3]Звіти!$B$2:$B$6</definedName>
    <definedName name="НазваПроекту">'[54]Технич лист'!$C$2:$C$6</definedName>
    <definedName name="Наименование">[85]Ф2!$E$2</definedName>
    <definedName name="наименование_направления">[86]PR!$C$4:$C$32</definedName>
    <definedName name="НАСЕЛЕННЯ">#REF!</definedName>
    <definedName name="населення1">'[87]Тариф на транзит'!$D$14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[14]!ног</definedName>
    <definedName name="Номер">[3]Звіти!$A$2:$A$6</definedName>
    <definedName name="нпи">[14]!нпи</definedName>
    <definedName name="нь" hidden="1">{#N/A,#N/A,TRUE,"попередні"}</definedName>
    <definedName name="о" hidden="1">'[88]7 міс'!$C$1:$E$65536,'[88]7 міс'!$N$1:$AX$65536</definedName>
    <definedName name="_xlnm.Print_Area" localSheetId="0">'Дод.4 постачання'!$A$1:$W$47</definedName>
    <definedName name="_xlnm.Print_Area">'[89]Незав.пр-во '!$A:$IV</definedName>
    <definedName name="облік">[90]скрыть!$D$4:$D$6</definedName>
    <definedName name="облікГВП">[90]скрыть!$G$4:$G$6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[65]підсумок_спецодяг!#REF!</definedName>
    <definedName name="одяг_9п">[65]підсумок_спецодяг!#REF!</definedName>
    <definedName name="одяг_г">[65]підсумок_спецодяг!#REF!</definedName>
    <definedName name="одяг_зв">[65]підсумок_спецодяг!#REF!</definedName>
    <definedName name="одяг_оч">#REF!</definedName>
    <definedName name="одяг_п">[65]підсумок_спецодяг!#REF!</definedName>
    <definedName name="одяг_пл">#REF!</definedName>
    <definedName name="олр">'[64]0210'!#REF!</definedName>
    <definedName name="ооо">[14]!ооо</definedName>
    <definedName name="оор" hidden="1">'[91]3 не сокр.'!$F$1:$H$65536,'[91]3 не сокр.'!$P$1:$AQ$65536</definedName>
    <definedName name="ОПРсРТС">#REF!</definedName>
    <definedName name="осн">[81]ВВОД!$B$9</definedName>
    <definedName name="осн_2" hidden="1">{#N/A,#N/A,FALSE,"9PS0"}</definedName>
    <definedName name="Отсорт_Д_СВ">#REF!</definedName>
    <definedName name="отчет_2005">'[92]812'!$F$1:$F$65536</definedName>
    <definedName name="отчет_9мес">'[43]812'!$K$1:$K$65536</definedName>
    <definedName name="оц_пл">#REF!</definedName>
    <definedName name="оч_г">[60]ПЛАН_1вар!$N$1:$N$65536</definedName>
    <definedName name="оч_рік">[45]м_812!$L$1:$L$65536</definedName>
    <definedName name="очік_ен">[47]дох!#REF!</definedName>
    <definedName name="очік_ст">[47]дох!#REF!</definedName>
    <definedName name="очікув">'[43]812'!$J$1:$J$65536</definedName>
    <definedName name="П1222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[85]Ф2!$F$4</definedName>
    <definedName name="ПериодОтчёта">'[85]Технич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[93]План!$H$1:$H$65536</definedName>
    <definedName name="пл_10">[94]План!$J$1:$J$65536</definedName>
    <definedName name="пл_2">[93]План!$I$1:$I$65536</definedName>
    <definedName name="пл_3">[93]План!$J$1:$J$65536</definedName>
    <definedName name="пл_4">[93]План!$K$1:$K$65536</definedName>
    <definedName name="пл_9">[60]ПЛАН_1вар!$K$1:$K$65536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[60]ПЛАН_1вар!$M$1:$M$65536</definedName>
    <definedName name="пл_о">[93]План!$F$1:$F$65536</definedName>
    <definedName name="пл_п">[93]План!#REF!</definedName>
    <definedName name="пл_пр">#REF!</definedName>
    <definedName name="пл_пр1">#REF!</definedName>
    <definedName name="пл_пр2">#REF!</definedName>
    <definedName name="пл_скор">[45]м_812!$J$1:$J$65536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[4]рік!#REF!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[90]скрыть!$B$4:$B$9</definedName>
    <definedName name="под_пл">[41]компод!#REF!</definedName>
    <definedName name="подр">#REF!</definedName>
    <definedName name="пож_пл">[41]пож!#REF!</definedName>
    <definedName name="пож_сх">'[95]Пожеж_ ох_08_довед'!#REF!</definedName>
    <definedName name="пороп" hidden="1">{"'таб 21'!$A$1:$U$24","'таб 21'!$A$1:$U$1"}</definedName>
    <definedName name="Построение_жука">[14]!Построение_жука</definedName>
    <definedName name="ппп">#REF!</definedName>
    <definedName name="пр_1">[60]ПЛАН_1вар!$P$1:$P$65536</definedName>
    <definedName name="пр_1кв">[45]м_812!$N$1:$N$65536</definedName>
    <definedName name="пр_2">[60]ПЛАН_1вар!$Q$1:$Q$65536</definedName>
    <definedName name="пр_2кв">[45]м_812!$O$1:$O$65536</definedName>
    <definedName name="пр_3">[60]ПЛАН_1вар!$R$1:$R$65536</definedName>
    <definedName name="пр_3кв">[45]м_812!$P$1:$P$65536</definedName>
    <definedName name="пр_4">[60]ПЛАН_1вар!$S$1:$S$65536</definedName>
    <definedName name="пр_4кв">[45]м_812!$Q$1:$Q$65536</definedName>
    <definedName name="пр_г">[60]ПЛАН_1вар!$O$1:$O$65536</definedName>
    <definedName name="пр_зв">[41]проезд!#REF!</definedName>
    <definedName name="пр_оч">'[96]0210'!#REF!</definedName>
    <definedName name="пр_пл">[41]проезд!#REF!</definedName>
    <definedName name="пр_рік">[45]м_812!$M$1:$M$65536</definedName>
    <definedName name="Признак">'[85]Технич лист'!$A$2:$A$4</definedName>
    <definedName name="прог_9м">[47]дох!#REF!</definedName>
    <definedName name="проект">'[43]812'!$L$1:$L$65536</definedName>
    <definedName name="прочие" hidden="1">{"'таб 21'!$A$1:$U$24","'таб 21'!$A$1:$U$1"}</definedName>
    <definedName name="птоа">[84]assump!#REF!</definedName>
    <definedName name="ПУУ">[14]!ПУУ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[40]страх!#REF!</definedName>
    <definedName name="РЕГ">#REF!</definedName>
    <definedName name="Регіон">#REF!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[7]рік!#REF!</definedName>
    <definedName name="Розр2">[7]рік!#REF!</definedName>
    <definedName name="Розр3">[7]рік!#REF!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[97]сан_гиг!#REF!</definedName>
    <definedName name="сан_2">[97]сан_гиг!#REF!</definedName>
    <definedName name="сан_3">[97]сан_гиг!#REF!</definedName>
    <definedName name="сан_4">[97]сан_гиг!#REF!</definedName>
    <definedName name="сан_оч">'[96]0516'!#REF!</definedName>
    <definedName name="сан_сх">[97]сан_гиг!#REF!</definedName>
    <definedName name="свод">[45]м_812!$A$1:$AL$65536</definedName>
    <definedName name="серп">'[43]812'!$W$1:$W$65536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'[43]812'!$N$1:$N$65536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'[43]812'!$I$1:$I$65536</definedName>
    <definedName name="службы">#REF!</definedName>
    <definedName name="см">#REF!</definedName>
    <definedName name="соц_1">'[60]Інші витрати'!$M$65</definedName>
    <definedName name="соц_2">'[60]Інші витрати'!$N$65</definedName>
    <definedName name="соц_3">'[60]Інші витрати'!$O$65</definedName>
    <definedName name="соц_4">'[60]Інші витрати'!$P$65</definedName>
    <definedName name="соц_9">'[60]Інші витрати'!$I$65</definedName>
    <definedName name="соц_9п">'[60]Інші витрати'!$H$65</definedName>
    <definedName name="соц_зв">'[60]Інші витрати'!$D$65</definedName>
    <definedName name="соц_о">'[60]Інші витрати'!$K$65</definedName>
    <definedName name="соц_п">'[60]Інші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[73]PR!$A$1:$A$25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рое">[14]!старое</definedName>
    <definedName name="статьи">[45]м_812!$D$1:$D$65536</definedName>
    <definedName name="стимость">[33]assump!#REF!</definedName>
    <definedName name="стоо_1">#REF!</definedName>
    <definedName name="стор_1">#REF!</definedName>
    <definedName name="стор_2">'[50]0291'!#REF!</definedName>
    <definedName name="стор_3">'[50]0291'!#REF!</definedName>
    <definedName name="стор_4">'[50]0291'!#REF!</definedName>
    <definedName name="стор_оч">'[50]0291'!#REF!</definedName>
    <definedName name="стор_пл">'[51]Сторож охор_шаб'!#REF!</definedName>
    <definedName name="страх_1">[70]страх!#REF!</definedName>
    <definedName name="страх_2">[70]страх!#REF!</definedName>
    <definedName name="страх_3">[70]страх!#REF!</definedName>
    <definedName name="страх_4">[70]страх!#REF!</definedName>
    <definedName name="страх_г">[70]страх!#REF!</definedName>
    <definedName name="страх_оч">[70]страх!#REF!</definedName>
    <definedName name="страх_пл">[41]страх!#REF!</definedName>
    <definedName name="сфы">[14]!сфы</definedName>
    <definedName name="сцу">[14]!сцу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[63]енергія!#REF!</definedName>
    <definedName name="теп_2">[63]енергія!#REF!</definedName>
    <definedName name="теп_3">[63]енергія!#REF!</definedName>
    <definedName name="теп_4">[63]енергія!#REF!</definedName>
    <definedName name="теп_г">[63]енергія!#REF!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р" hidden="1">{"'таб 21'!$A$1:$U$24","'таб 21'!$A$1:$U$1"}</definedName>
    <definedName name="трав">'[43]812'!$S$1:$S$65536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[14]!у</definedName>
    <definedName name="уа">[14]!уа</definedName>
    <definedName name="УЖДТ">[14]!УЖДТ</definedName>
    <definedName name="Уз">#REF!</definedName>
    <definedName name="Уз_б">#REF!</definedName>
    <definedName name="Уз_і">#REF!</definedName>
    <definedName name="Уз_н">#REF!</definedName>
    <definedName name="ук">[14]!ук</definedName>
    <definedName name="укау">[14]!укау</definedName>
    <definedName name="укп">[14]!укп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'[92]Технич лист'!$A$2:$A$4</definedName>
    <definedName name="Ф5_97">[98]Ф5_97!$A$3:$O$233</definedName>
    <definedName name="Ф6_96">[13]импортеры96!$A$3:$O$322</definedName>
    <definedName name="Ф6_97">[13]импортеры97!$A$3:$O$306</definedName>
    <definedName name="Ф7_цены">[12]Ф7_цены!$A$1:$F$17</definedName>
    <definedName name="Ф8_цены">[12]Ф8_цены!$A$1:$F$18</definedName>
    <definedName name="Факс">#REF!</definedName>
    <definedName name="філіали2" hidden="1">{#N/A,#N/A,FALSE,"9PS0"}</definedName>
    <definedName name="філії">[99]Лист1!$C$4:$C$11</definedName>
    <definedName name="фс">[14]!фс</definedName>
    <definedName name="ффф">[33]assump!#REF!</definedName>
    <definedName name="фыв">[14]!фыв</definedName>
    <definedName name="ца">[14]!ца</definedName>
    <definedName name="цркм_п_01">#REF!</definedName>
    <definedName name="цркм_с_01">#REF!</definedName>
    <definedName name="цркм_ф_01">#REF!</definedName>
    <definedName name="цу">[14]!цу</definedName>
    <definedName name="цуа" hidden="1">{#N/A,#N/A,TRUE,"попередні"}</definedName>
    <definedName name="цув">[14]!цув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'[43]812'!$T$1:$T$65536</definedName>
    <definedName name="червень05" hidden="1">{#N/A,#N/A,FALSE,"9PS0"}</definedName>
    <definedName name="Черта">#REF!</definedName>
    <definedName name="ЧУГУН3">[80]Чугун_Украина!$A$2:$H$20</definedName>
    <definedName name="чцй" hidden="1">{"'таб 21'!$A$1:$U$24","'таб 21'!$A$1:$U$1"}</definedName>
    <definedName name="шифр">[55]Шифр!$B$1:$B$65</definedName>
    <definedName name="шифр_группа_активы">[86]PR!$D$4:$D$31</definedName>
    <definedName name="шифрВ">[73]Шифр!$E$1:$E$44</definedName>
    <definedName name="ШифрВитр">[100]ДопШифры!$A$29:$A$77</definedName>
    <definedName name="шифрП">[73]Шифр!$B$1:$B$21</definedName>
    <definedName name="ШифрПост">[100]ДопШифры!$A$1:$A$28</definedName>
    <definedName name="шшш">[14]!шшш</definedName>
    <definedName name="шшшш">[14]!шшшш</definedName>
    <definedName name="щзю">[14]!щзю</definedName>
    <definedName name="ьг">[14]!ьг</definedName>
    <definedName name="ывм">[14]!ывм</definedName>
    <definedName name="ым">[14]!ым</definedName>
    <definedName name="Экспорт_99_1">[101]Экспорт_99_1!$A$2:$F$29</definedName>
    <definedName name="Экспорт_99_2">[101]Экспорт_99_2!$A$1:$F$27</definedName>
    <definedName name="Экспорт_99_3">[101]Экспорт_99_3!$A$1:$H$34</definedName>
    <definedName name="эээ">[14]!эээ</definedName>
    <definedName name="юб">'[64]0210'!#REF!</definedName>
    <definedName name="югш" hidden="1">{#N/A,#N/A,TRUE,"попередні"}</definedName>
    <definedName name="ююю">[14]!ююю</definedName>
    <definedName name="япк">[14]!япк</definedName>
    <definedName name="яся">[14]!яся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5" i="1" l="1"/>
  <c r="U45" i="1"/>
  <c r="U41" i="1" s="1"/>
  <c r="T45" i="1"/>
  <c r="T41" i="1" s="1"/>
  <c r="P44" i="1"/>
  <c r="Q44" i="1"/>
  <c r="Q41" i="1" s="1"/>
  <c r="G43" i="1"/>
  <c r="M43" i="1"/>
  <c r="M41" i="1" s="1"/>
  <c r="L43" i="1"/>
  <c r="L41" i="1" s="1"/>
  <c r="L22" i="1" s="1"/>
  <c r="G42" i="1"/>
  <c r="H42" i="1"/>
  <c r="H41" i="1" s="1"/>
  <c r="W41" i="1"/>
  <c r="P41" i="1"/>
  <c r="P26" i="1" s="1"/>
  <c r="O41" i="1"/>
  <c r="N41" i="1"/>
  <c r="J41" i="1"/>
  <c r="F41" i="1"/>
  <c r="D41" i="1"/>
  <c r="G38" i="1"/>
  <c r="G37" i="1"/>
  <c r="G36" i="1"/>
  <c r="G35" i="1"/>
  <c r="S33" i="1"/>
  <c r="G34" i="1"/>
  <c r="W33" i="1"/>
  <c r="T33" i="1"/>
  <c r="P33" i="1"/>
  <c r="O33" i="1"/>
  <c r="N33" i="1"/>
  <c r="L33" i="1"/>
  <c r="K33" i="1"/>
  <c r="J33" i="1"/>
  <c r="H33" i="1"/>
  <c r="D33" i="1"/>
  <c r="G32" i="1"/>
  <c r="F32" i="1"/>
  <c r="N31" i="1"/>
  <c r="N39" i="1" s="1"/>
  <c r="N40" i="1" s="1"/>
  <c r="J31" i="1"/>
  <c r="L30" i="1"/>
  <c r="L29" i="1"/>
  <c r="L28" i="1"/>
  <c r="G28" i="1"/>
  <c r="G27" i="1"/>
  <c r="G25" i="1" s="1"/>
  <c r="G26" i="1"/>
  <c r="W25" i="1"/>
  <c r="S25" i="1"/>
  <c r="O25" i="1"/>
  <c r="K25" i="1"/>
  <c r="D25" i="1"/>
  <c r="T25" i="1" s="1"/>
  <c r="G24" i="1"/>
  <c r="E24" i="1"/>
  <c r="E20" i="1" s="1"/>
  <c r="D24" i="1"/>
  <c r="L23" i="1"/>
  <c r="G23" i="1"/>
  <c r="G22" i="1"/>
  <c r="S20" i="1"/>
  <c r="O20" i="1"/>
  <c r="K20" i="1"/>
  <c r="F20" i="1"/>
  <c r="F31" i="1" s="1"/>
  <c r="D20" i="1"/>
  <c r="E19" i="1"/>
  <c r="D19" i="1"/>
  <c r="W15" i="1"/>
  <c r="P16" i="1"/>
  <c r="K15" i="1"/>
  <c r="S15" i="1"/>
  <c r="F15" i="1"/>
  <c r="G14" i="1"/>
  <c r="L14" i="1"/>
  <c r="G13" i="1"/>
  <c r="O11" i="1"/>
  <c r="G12" i="1"/>
  <c r="W11" i="1"/>
  <c r="K11" i="1"/>
  <c r="F11" i="1"/>
  <c r="E11" i="1"/>
  <c r="D11" i="1"/>
  <c r="L10" i="1"/>
  <c r="G10" i="1"/>
  <c r="D7" i="1"/>
  <c r="E7" i="1" s="1"/>
  <c r="F7" i="1" s="1"/>
  <c r="H7" i="1" s="1"/>
  <c r="I7" i="1" s="1"/>
  <c r="J7" i="1" s="1"/>
  <c r="L7" i="1" s="1"/>
  <c r="M7" i="1" s="1"/>
  <c r="N7" i="1" s="1"/>
  <c r="P7" i="1" s="1"/>
  <c r="Q7" i="1" s="1"/>
  <c r="R7" i="1" s="1"/>
  <c r="T7" i="1" s="1"/>
  <c r="U7" i="1" s="1"/>
  <c r="V7" i="1" s="1"/>
  <c r="H27" i="1" l="1"/>
  <c r="H21" i="1"/>
  <c r="H18" i="1"/>
  <c r="H13" i="1"/>
  <c r="H26" i="1"/>
  <c r="H24" i="1"/>
  <c r="H22" i="1"/>
  <c r="H9" i="1"/>
  <c r="H14" i="1"/>
  <c r="P10" i="1"/>
  <c r="P12" i="1"/>
  <c r="P17" i="1"/>
  <c r="P23" i="1"/>
  <c r="P27" i="1"/>
  <c r="L9" i="1"/>
  <c r="L16" i="1"/>
  <c r="P24" i="1"/>
  <c r="L24" i="1"/>
  <c r="J39" i="1"/>
  <c r="J40" i="1" s="1"/>
  <c r="T13" i="1"/>
  <c r="T30" i="1"/>
  <c r="T29" i="1"/>
  <c r="T28" i="1"/>
  <c r="T18" i="1"/>
  <c r="T12" i="1"/>
  <c r="T21" i="1"/>
  <c r="T17" i="1"/>
  <c r="S8" i="1"/>
  <c r="S31" i="1" s="1"/>
  <c r="S39" i="1" s="1"/>
  <c r="H19" i="1"/>
  <c r="L19" i="1"/>
  <c r="G9" i="1"/>
  <c r="W8" i="1"/>
  <c r="W31" i="1" s="1"/>
  <c r="W39" i="1" s="1"/>
  <c r="W40" i="1" s="1"/>
  <c r="G17" i="1"/>
  <c r="E15" i="1"/>
  <c r="E8" i="1" s="1"/>
  <c r="E31" i="1" s="1"/>
  <c r="E39" i="1" s="1"/>
  <c r="P19" i="1"/>
  <c r="G21" i="1"/>
  <c r="G20" i="1" s="1"/>
  <c r="G33" i="1"/>
  <c r="T27" i="1"/>
  <c r="S41" i="1"/>
  <c r="G44" i="1"/>
  <c r="G41" i="1" s="1"/>
  <c r="P25" i="1"/>
  <c r="S11" i="1"/>
  <c r="G11" i="1" s="1"/>
  <c r="D15" i="1"/>
  <c r="D8" i="1" s="1"/>
  <c r="D31" i="1" s="1"/>
  <c r="D39" i="1" s="1"/>
  <c r="D40" i="1" s="1"/>
  <c r="O15" i="1"/>
  <c r="O8" i="1" s="1"/>
  <c r="O31" i="1" s="1"/>
  <c r="O39" i="1" s="1"/>
  <c r="O40" i="1" s="1"/>
  <c r="G18" i="1"/>
  <c r="K41" i="1"/>
  <c r="I42" i="1"/>
  <c r="I41" i="1" s="1"/>
  <c r="E41" i="1"/>
  <c r="H25" i="1"/>
  <c r="L25" i="1"/>
  <c r="K8" i="1"/>
  <c r="K31" i="1" s="1"/>
  <c r="K39" i="1" s="1"/>
  <c r="K40" i="1" s="1"/>
  <c r="G16" i="1"/>
  <c r="G19" i="1"/>
  <c r="T19" i="1"/>
  <c r="W20" i="1"/>
  <c r="T9" i="1"/>
  <c r="H10" i="1"/>
  <c r="L12" i="1"/>
  <c r="P13" i="1"/>
  <c r="T14" i="1"/>
  <c r="H16" i="1"/>
  <c r="L17" i="1"/>
  <c r="P18" i="1"/>
  <c r="P15" i="1" s="1"/>
  <c r="P21" i="1"/>
  <c r="T22" i="1"/>
  <c r="H23" i="1"/>
  <c r="T24" i="1"/>
  <c r="L26" i="1"/>
  <c r="T26" i="1"/>
  <c r="H28" i="1"/>
  <c r="P28" i="1"/>
  <c r="H29" i="1"/>
  <c r="P29" i="1"/>
  <c r="H30" i="1"/>
  <c r="P30" i="1"/>
  <c r="P9" i="1"/>
  <c r="T10" i="1"/>
  <c r="H12" i="1"/>
  <c r="L13" i="1"/>
  <c r="P14" i="1"/>
  <c r="P11" i="1" s="1"/>
  <c r="T16" i="1"/>
  <c r="T15" i="1" s="1"/>
  <c r="H17" i="1"/>
  <c r="L18" i="1"/>
  <c r="L21" i="1"/>
  <c r="P22" i="1"/>
  <c r="T23" i="1"/>
  <c r="L27" i="1"/>
  <c r="L20" i="1" l="1"/>
  <c r="G15" i="1"/>
  <c r="T11" i="1"/>
  <c r="S40" i="1"/>
  <c r="H11" i="1"/>
  <c r="H8" i="1" s="1"/>
  <c r="H31" i="1" s="1"/>
  <c r="H39" i="1" s="1"/>
  <c r="H40" i="1" s="1"/>
  <c r="H20" i="1"/>
  <c r="L15" i="1"/>
  <c r="L11" i="1"/>
  <c r="L8" i="1" s="1"/>
  <c r="E40" i="1"/>
  <c r="Q30" i="1"/>
  <c r="I30" i="1"/>
  <c r="Q29" i="1"/>
  <c r="I29" i="1"/>
  <c r="Q28" i="1"/>
  <c r="I28" i="1"/>
  <c r="U26" i="1"/>
  <c r="M26" i="1"/>
  <c r="M25" i="1"/>
  <c r="I23" i="1"/>
  <c r="U22" i="1"/>
  <c r="Q21" i="1"/>
  <c r="Q18" i="1"/>
  <c r="M17" i="1"/>
  <c r="I16" i="1"/>
  <c r="U14" i="1"/>
  <c r="Q13" i="1"/>
  <c r="M12" i="1"/>
  <c r="I10" i="1"/>
  <c r="U9" i="1"/>
  <c r="Q27" i="1"/>
  <c r="I27" i="1"/>
  <c r="Q25" i="1"/>
  <c r="I24" i="1"/>
  <c r="M23" i="1"/>
  <c r="I22" i="1"/>
  <c r="U21" i="1"/>
  <c r="U18" i="1"/>
  <c r="Q17" i="1"/>
  <c r="M16" i="1"/>
  <c r="I14" i="1"/>
  <c r="U13" i="1"/>
  <c r="Q12" i="1"/>
  <c r="M10" i="1"/>
  <c r="I9" i="1"/>
  <c r="U30" i="1"/>
  <c r="U29" i="1"/>
  <c r="U28" i="1"/>
  <c r="I26" i="1"/>
  <c r="U25" i="1"/>
  <c r="M24" i="1"/>
  <c r="U23" i="1"/>
  <c r="M22" i="1"/>
  <c r="M18" i="1"/>
  <c r="Q14" i="1"/>
  <c r="U12" i="1"/>
  <c r="Q10" i="1"/>
  <c r="Q9" i="1"/>
  <c r="U19" i="1"/>
  <c r="U27" i="1"/>
  <c r="M21" i="1"/>
  <c r="I19" i="1"/>
  <c r="U17" i="1"/>
  <c r="U16" i="1"/>
  <c r="I13" i="1"/>
  <c r="M27" i="1"/>
  <c r="Q16" i="1"/>
  <c r="M30" i="1"/>
  <c r="M29" i="1"/>
  <c r="M28" i="1"/>
  <c r="Q26" i="1"/>
  <c r="I25" i="1"/>
  <c r="Q24" i="1"/>
  <c r="Q23" i="1"/>
  <c r="Q22" i="1"/>
  <c r="I18" i="1"/>
  <c r="M14" i="1"/>
  <c r="I12" i="1"/>
  <c r="I11" i="1" s="1"/>
  <c r="U10" i="1"/>
  <c r="M9" i="1"/>
  <c r="I21" i="1"/>
  <c r="I17" i="1"/>
  <c r="M13" i="1"/>
  <c r="H15" i="1"/>
  <c r="Q19" i="1"/>
  <c r="G8" i="1"/>
  <c r="G31" i="1" s="1"/>
  <c r="P8" i="1"/>
  <c r="P20" i="1"/>
  <c r="T8" i="1"/>
  <c r="M19" i="1"/>
  <c r="U24" i="1"/>
  <c r="T20" i="1"/>
  <c r="M20" i="1" l="1"/>
  <c r="L31" i="1"/>
  <c r="L39" i="1" s="1"/>
  <c r="L40" i="1" s="1"/>
  <c r="Q20" i="1"/>
  <c r="P31" i="1"/>
  <c r="P39" i="1" s="1"/>
  <c r="P40" i="1" s="1"/>
  <c r="I20" i="1"/>
  <c r="I15" i="1"/>
  <c r="I8" i="1" s="1"/>
  <c r="I31" i="1" s="1"/>
  <c r="I39" i="1" s="1"/>
  <c r="I40" i="1" s="1"/>
  <c r="G39" i="1"/>
  <c r="G40" i="1" s="1"/>
  <c r="U15" i="1"/>
  <c r="U11" i="1"/>
  <c r="U8" i="1" s="1"/>
  <c r="U31" i="1" s="1"/>
  <c r="U39" i="1" s="1"/>
  <c r="U40" i="1" s="1"/>
  <c r="M15" i="1"/>
  <c r="M11" i="1"/>
  <c r="U20" i="1"/>
  <c r="T31" i="1"/>
  <c r="T39" i="1" s="1"/>
  <c r="T40" i="1" s="1"/>
  <c r="Q15" i="1"/>
  <c r="Q11" i="1"/>
  <c r="Q8" i="1" l="1"/>
  <c r="Q31" i="1" s="1"/>
  <c r="Q39" i="1" s="1"/>
  <c r="Q40" i="1" s="1"/>
  <c r="M8" i="1"/>
  <c r="M31" i="1" s="1"/>
  <c r="M39" i="1" s="1"/>
  <c r="M40" i="1" s="1"/>
</calcChain>
</file>

<file path=xl/sharedStrings.xml><?xml version="1.0" encoding="utf-8"?>
<sst xmlns="http://schemas.openxmlformats.org/spreadsheetml/2006/main" count="147" uniqueCount="91">
  <si>
    <t>Додаток 4</t>
  </si>
  <si>
    <t>до Порядку розгляду органами місцевого самоврядування розрахунків тарифів на теплову енергію, її виробництво, транспортування та постачання, а також  розрахунків тарифів на комунальні послуги, поданих для їх встановлення (підпункт 1 пункту 3 розділу II)</t>
  </si>
  <si>
    <t>Розрахунок тарифів на постачання теплової енергії
ТОВ "Сумитеплоенерго"</t>
  </si>
  <si>
    <t>на 2024-25 рік</t>
  </si>
  <si>
    <t>без ПДВ</t>
  </si>
  <si>
    <t>№ з/п</t>
  </si>
  <si>
    <t>Показники</t>
  </si>
  <si>
    <t>Одиниця виміру</t>
  </si>
  <si>
    <t>Сумарні та середньозва-жені показники</t>
  </si>
  <si>
    <t>Постачання теплової енергії для потреб населення</t>
  </si>
  <si>
    <t>Постачання теплової енергії для  потреб релігійних організацій</t>
  </si>
  <si>
    <t>Постачання теплової енергії для  потреб бюджетних установ</t>
  </si>
  <si>
    <t>період, що передує базовому (факт)
2022</t>
  </si>
  <si>
    <t>базовий період (факт)
2023</t>
  </si>
  <si>
    <t>передбачено чинним тарифом</t>
  </si>
  <si>
    <t xml:space="preserve"> планований період</t>
  </si>
  <si>
    <t>Виробнича собівартість, у тому числі:</t>
  </si>
  <si>
    <t>тис. грн</t>
  </si>
  <si>
    <t>1.1</t>
  </si>
  <si>
    <t>прямі матеріальні витрати</t>
  </si>
  <si>
    <t>1.2</t>
  </si>
  <si>
    <t>прямі витрати на оплату праці</t>
  </si>
  <si>
    <t>1.3</t>
  </si>
  <si>
    <t>інші прямі витрати, у тому числі:</t>
  </si>
  <si>
    <t>1.3.1</t>
  </si>
  <si>
    <t xml:space="preserve"> відрахування  на соціальні заходи</t>
  </si>
  <si>
    <t>1.3.2</t>
  </si>
  <si>
    <t xml:space="preserve"> амортизаційні відрахування </t>
  </si>
  <si>
    <t>1.3.3</t>
  </si>
  <si>
    <t xml:space="preserve"> інші прямі витрати</t>
  </si>
  <si>
    <t>1.4</t>
  </si>
  <si>
    <t>Загальновиробничі витрати, у тому числі:</t>
  </si>
  <si>
    <t>1.4.1</t>
  </si>
  <si>
    <t>витрати на оплату праці</t>
  </si>
  <si>
    <t>1.4.2</t>
  </si>
  <si>
    <t>відрахування  на соціальні заходи</t>
  </si>
  <si>
    <t>1.4.3</t>
  </si>
  <si>
    <t xml:space="preserve">амортизаційні відрахування </t>
  </si>
  <si>
    <t>1.4.4</t>
  </si>
  <si>
    <t>інші витрати</t>
  </si>
  <si>
    <t>Адміністративні витрати, у тому числі:</t>
  </si>
  <si>
    <t>2.1</t>
  </si>
  <si>
    <t>2.2</t>
  </si>
  <si>
    <t>відрахування на соціальні заходи</t>
  </si>
  <si>
    <t>2.3</t>
  </si>
  <si>
    <t>2.4</t>
  </si>
  <si>
    <t>3</t>
  </si>
  <si>
    <t>Витрати на збут, зокрема:</t>
  </si>
  <si>
    <t>3.1</t>
  </si>
  <si>
    <t>3.2</t>
  </si>
  <si>
    <t>3.3</t>
  </si>
  <si>
    <t>4</t>
  </si>
  <si>
    <t xml:space="preserve">Інші  операційні витрати*  </t>
  </si>
  <si>
    <t>5</t>
  </si>
  <si>
    <t>Фінансові витрати</t>
  </si>
  <si>
    <t>6</t>
  </si>
  <si>
    <t>Повна собівартість*</t>
  </si>
  <si>
    <t>7</t>
  </si>
  <si>
    <t>Витрати на відшкодування втрат</t>
  </si>
  <si>
    <t>8</t>
  </si>
  <si>
    <t>Розрахунковий прибуток, усього, зокрема:</t>
  </si>
  <si>
    <t>8.1</t>
  </si>
  <si>
    <t>податок на прибуток</t>
  </si>
  <si>
    <t xml:space="preserve">тис. грн </t>
  </si>
  <si>
    <t>8.2</t>
  </si>
  <si>
    <t>дивіденди</t>
  </si>
  <si>
    <t>8.3</t>
  </si>
  <si>
    <t>резервний фонд (капітал)</t>
  </si>
  <si>
    <t>8.4</t>
  </si>
  <si>
    <t>на розвиток виробництва (виробничі інвестиції)</t>
  </si>
  <si>
    <t>8.5</t>
  </si>
  <si>
    <t>інше використання  прибутку</t>
  </si>
  <si>
    <t>9</t>
  </si>
  <si>
    <t>Вартість постачання теплової енергії за відповідними тарифами</t>
  </si>
  <si>
    <t>10</t>
  </si>
  <si>
    <t xml:space="preserve">Середньозважений тариф на постачання теплової енергії  </t>
  </si>
  <si>
    <t>грн/Гкал</t>
  </si>
  <si>
    <t>11</t>
  </si>
  <si>
    <t>Обсяг реалізованої теплової енергії власним споживачам,  у тому числі на потреби:</t>
  </si>
  <si>
    <t>Гкал</t>
  </si>
  <si>
    <t>11.1</t>
  </si>
  <si>
    <t>населення</t>
  </si>
  <si>
    <t>11.2</t>
  </si>
  <si>
    <t>релігійні організації</t>
  </si>
  <si>
    <t>11.3</t>
  </si>
  <si>
    <t>бюджетних установ</t>
  </si>
  <si>
    <t>11.4</t>
  </si>
  <si>
    <t>інших  споживачів</t>
  </si>
  <si>
    <t>Директор ТОВ "Сумитеплоенерго"</t>
  </si>
  <si>
    <t>Дмитро ВАСЮНІН</t>
  </si>
  <si>
    <t>Постачання теплової енергії для  потреб інших споживачів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</si>
</sst>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292B2C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4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9">
    <xf numFmtId="0" fontId="0" fillId="0" borderId="0" xfId="0"/>
    <xf numFmtId="0" fontId="3" fillId="0" borderId="0" xfId="2" applyFont="1" applyFill="1" applyAlignment="1">
      <alignment horizontal="center"/>
    </xf>
    <xf numFmtId="0" fontId="3" fillId="0" borderId="0" xfId="2" applyFont="1" applyFill="1"/>
    <xf numFmtId="4" fontId="3" fillId="0" borderId="0" xfId="1" applyNumberFormat="1" applyFont="1" applyFill="1"/>
    <xf numFmtId="0" fontId="3" fillId="0" borderId="0" xfId="2" applyFont="1" applyFill="1" applyAlignment="1">
      <alignment horizontal="left"/>
    </xf>
    <xf numFmtId="0" fontId="5" fillId="0" borderId="0" xfId="2" applyFont="1" applyFill="1" applyAlignment="1" applyProtection="1">
      <alignment horizontal="center" wrapText="1"/>
    </xf>
    <xf numFmtId="49" fontId="6" fillId="0" borderId="0" xfId="2" applyNumberFormat="1" applyFont="1" applyFill="1" applyAlignment="1" applyProtection="1">
      <alignment horizontal="center"/>
    </xf>
    <xf numFmtId="0" fontId="5" fillId="0" borderId="1" xfId="2" applyFont="1" applyFill="1" applyBorder="1" applyAlignment="1" applyProtection="1">
      <alignment horizontal="center"/>
    </xf>
    <xf numFmtId="0" fontId="3" fillId="0" borderId="0" xfId="2" applyFont="1" applyFill="1" applyProtection="1"/>
    <xf numFmtId="0" fontId="3" fillId="0" borderId="0" xfId="2" applyFont="1" applyFill="1" applyBorder="1" applyAlignment="1" applyProtection="1">
      <alignment horizontal="right"/>
    </xf>
    <xf numFmtId="49" fontId="7" fillId="0" borderId="2" xfId="2" applyNumberFormat="1" applyFont="1" applyFill="1" applyBorder="1" applyAlignment="1" applyProtection="1">
      <alignment horizontal="center" vertical="center" wrapText="1"/>
    </xf>
    <xf numFmtId="0" fontId="3" fillId="0" borderId="2" xfId="2" applyFont="1" applyFill="1" applyBorder="1" applyAlignment="1" applyProtection="1">
      <alignment horizontal="center" vertical="center" wrapText="1"/>
    </xf>
    <xf numFmtId="0" fontId="7" fillId="0" borderId="2" xfId="2" applyFont="1" applyFill="1" applyBorder="1" applyAlignment="1" applyProtection="1">
      <alignment horizontal="center" vertical="center" wrapText="1"/>
    </xf>
    <xf numFmtId="0" fontId="3" fillId="0" borderId="3" xfId="3" applyFont="1" applyFill="1" applyBorder="1" applyAlignment="1" applyProtection="1">
      <alignment horizontal="center" vertical="center" wrapText="1"/>
    </xf>
    <xf numFmtId="0" fontId="8" fillId="0" borderId="4" xfId="2" applyFont="1" applyFill="1" applyBorder="1" applyAlignment="1" applyProtection="1">
      <alignment horizontal="center" vertical="center" wrapText="1"/>
    </xf>
    <xf numFmtId="0" fontId="8" fillId="0" borderId="5" xfId="2" applyFont="1" applyFill="1" applyBorder="1" applyAlignment="1" applyProtection="1">
      <alignment horizontal="center" vertical="center" wrapText="1"/>
    </xf>
    <xf numFmtId="0" fontId="8" fillId="0" borderId="6" xfId="2" applyFont="1" applyFill="1" applyBorder="1" applyAlignment="1" applyProtection="1">
      <alignment horizontal="center" vertical="center" wrapText="1"/>
    </xf>
    <xf numFmtId="0" fontId="3" fillId="0" borderId="2" xfId="3" applyFont="1" applyFill="1" applyBorder="1" applyAlignment="1" applyProtection="1">
      <alignment horizontal="center" vertical="center" wrapText="1"/>
    </xf>
    <xf numFmtId="4" fontId="9" fillId="0" borderId="2" xfId="2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0" fontId="8" fillId="0" borderId="2" xfId="2" applyFont="1" applyFill="1" applyBorder="1" applyAlignment="1" applyProtection="1">
      <alignment horizontal="center" vertical="center" wrapText="1"/>
    </xf>
    <xf numFmtId="49" fontId="10" fillId="0" borderId="2" xfId="2" applyNumberFormat="1" applyFont="1" applyFill="1" applyBorder="1" applyAlignment="1" applyProtection="1">
      <alignment horizontal="center" vertical="center" wrapText="1"/>
    </xf>
    <xf numFmtId="0" fontId="11" fillId="0" borderId="2" xfId="2" applyFont="1" applyFill="1" applyBorder="1" applyAlignment="1" applyProtection="1">
      <alignment vertical="center" wrapText="1"/>
    </xf>
    <xf numFmtId="0" fontId="11" fillId="0" borderId="2" xfId="2" applyFont="1" applyFill="1" applyBorder="1" applyAlignment="1" applyProtection="1">
      <alignment horizontal="center" vertical="center" wrapText="1"/>
    </xf>
    <xf numFmtId="4" fontId="11" fillId="0" borderId="2" xfId="4" applyNumberFormat="1" applyFont="1" applyFill="1" applyBorder="1" applyAlignment="1" applyProtection="1">
      <alignment horizontal="right" vertical="center" wrapText="1"/>
    </xf>
    <xf numFmtId="4" fontId="11" fillId="0" borderId="2" xfId="2" applyNumberFormat="1" applyFont="1" applyFill="1" applyBorder="1" applyAlignment="1" applyProtection="1">
      <alignment horizontal="right" vertical="center" wrapText="1"/>
    </xf>
    <xf numFmtId="4" fontId="11" fillId="0" borderId="2" xfId="1" applyNumberFormat="1" applyFont="1" applyFill="1" applyBorder="1" applyAlignment="1" applyProtection="1">
      <alignment horizontal="right" vertical="center" wrapText="1"/>
    </xf>
    <xf numFmtId="49" fontId="8" fillId="0" borderId="2" xfId="2" applyNumberFormat="1" applyFont="1" applyFill="1" applyBorder="1" applyAlignment="1" applyProtection="1">
      <alignment horizontal="center" vertical="center" wrapText="1"/>
    </xf>
    <xf numFmtId="0" fontId="3" fillId="0" borderId="2" xfId="2" applyFont="1" applyFill="1" applyBorder="1" applyAlignment="1" applyProtection="1">
      <alignment vertical="center" wrapText="1"/>
    </xf>
    <xf numFmtId="0" fontId="3" fillId="0" borderId="2" xfId="2" applyFont="1" applyFill="1" applyBorder="1" applyAlignment="1" applyProtection="1">
      <alignment horizontal="center" vertical="center" wrapText="1"/>
    </xf>
    <xf numFmtId="4" fontId="3" fillId="0" borderId="2" xfId="2" applyNumberFormat="1" applyFont="1" applyFill="1" applyBorder="1" applyAlignment="1" applyProtection="1">
      <alignment horizontal="right" vertical="center" wrapText="1"/>
    </xf>
    <xf numFmtId="4" fontId="3" fillId="0" borderId="2" xfId="1" applyNumberFormat="1" applyFont="1" applyFill="1" applyBorder="1" applyAlignment="1" applyProtection="1">
      <alignment horizontal="right" vertical="center" wrapText="1"/>
    </xf>
    <xf numFmtId="0" fontId="11" fillId="0" borderId="0" xfId="2" applyFont="1" applyFill="1"/>
    <xf numFmtId="4" fontId="3" fillId="0" borderId="2" xfId="4" applyNumberFormat="1" applyFont="1" applyFill="1" applyBorder="1" applyAlignment="1" applyProtection="1">
      <alignment horizontal="right" vertical="center" wrapText="1"/>
    </xf>
    <xf numFmtId="0" fontId="8" fillId="0" borderId="0" xfId="2" applyFont="1" applyFill="1"/>
    <xf numFmtId="0" fontId="12" fillId="0" borderId="2" xfId="5" applyFont="1" applyFill="1" applyBorder="1" applyAlignment="1" applyProtection="1">
      <alignment vertical="center" wrapText="1"/>
    </xf>
    <xf numFmtId="0" fontId="10" fillId="0" borderId="2" xfId="2" applyFont="1" applyFill="1" applyBorder="1" applyAlignment="1" applyProtection="1">
      <alignment horizontal="center" vertical="center" wrapText="1"/>
    </xf>
    <xf numFmtId="4" fontId="11" fillId="0" borderId="2" xfId="2" applyNumberFormat="1" applyFont="1" applyFill="1" applyBorder="1" applyAlignment="1" applyProtection="1">
      <alignment horizontal="right" vertical="center" wrapText="1"/>
      <protection locked="0"/>
    </xf>
    <xf numFmtId="4" fontId="3" fillId="0" borderId="2" xfId="2" applyNumberFormat="1" applyFont="1" applyFill="1" applyBorder="1" applyAlignment="1" applyProtection="1">
      <alignment horizontal="right" vertical="center" wrapText="1"/>
      <protection locked="0"/>
    </xf>
    <xf numFmtId="164" fontId="11" fillId="0" borderId="2" xfId="2" applyNumberFormat="1" applyFont="1" applyFill="1" applyBorder="1" applyAlignment="1" applyProtection="1">
      <alignment horizontal="right" vertical="center" wrapText="1"/>
    </xf>
    <xf numFmtId="164" fontId="3" fillId="0" borderId="2" xfId="4" applyNumberFormat="1" applyFont="1" applyFill="1" applyBorder="1" applyAlignment="1" applyProtection="1">
      <alignment horizontal="right" vertical="center" wrapText="1"/>
    </xf>
    <xf numFmtId="4" fontId="3" fillId="0" borderId="2" xfId="1" applyNumberFormat="1" applyFont="1" applyFill="1" applyBorder="1" applyAlignment="1" applyProtection="1">
      <alignment horizontal="right" vertical="center" wrapText="1"/>
      <protection locked="0"/>
    </xf>
    <xf numFmtId="165" fontId="11" fillId="0" borderId="2" xfId="4" applyNumberFormat="1" applyFont="1" applyFill="1" applyBorder="1" applyAlignment="1" applyProtection="1">
      <alignment horizontal="right" vertical="center" wrapText="1"/>
    </xf>
    <xf numFmtId="165" fontId="11" fillId="0" borderId="2" xfId="2" applyNumberFormat="1" applyFont="1" applyFill="1" applyBorder="1" applyAlignment="1" applyProtection="1">
      <alignment horizontal="right" vertical="center" wrapText="1"/>
    </xf>
    <xf numFmtId="165" fontId="3" fillId="0" borderId="2" xfId="4" applyNumberFormat="1" applyFont="1" applyFill="1" applyBorder="1" applyAlignment="1" applyProtection="1">
      <alignment horizontal="right" vertical="center" wrapText="1"/>
      <protection locked="0"/>
    </xf>
    <xf numFmtId="165" fontId="3" fillId="0" borderId="2" xfId="2" applyNumberFormat="1" applyFont="1" applyFill="1" applyBorder="1" applyAlignment="1" applyProtection="1">
      <alignment horizontal="right" vertical="center" wrapText="1"/>
      <protection locked="0"/>
    </xf>
    <xf numFmtId="49" fontId="3" fillId="0" borderId="0" xfId="2" applyNumberFormat="1" applyFont="1" applyFill="1" applyAlignment="1">
      <alignment horizontal="center"/>
    </xf>
    <xf numFmtId="49" fontId="6" fillId="0" borderId="0" xfId="2" applyNumberFormat="1" applyFont="1" applyFill="1" applyAlignment="1">
      <alignment horizontal="center"/>
    </xf>
    <xf numFmtId="2" fontId="5" fillId="0" borderId="0" xfId="2" applyNumberFormat="1" applyFont="1" applyFill="1" applyAlignment="1">
      <alignment vertical="center"/>
    </xf>
    <xf numFmtId="4" fontId="5" fillId="0" borderId="0" xfId="2" applyNumberFormat="1" applyFont="1" applyFill="1" applyAlignment="1">
      <alignment vertical="center"/>
    </xf>
    <xf numFmtId="4" fontId="5" fillId="0" borderId="0" xfId="1" applyNumberFormat="1" applyFont="1" applyFill="1" applyAlignment="1">
      <alignment vertical="center"/>
    </xf>
    <xf numFmtId="0" fontId="6" fillId="0" borderId="0" xfId="2" applyFont="1" applyFill="1"/>
    <xf numFmtId="2" fontId="5" fillId="0" borderId="0" xfId="2" applyNumberFormat="1" applyFont="1" applyFill="1" applyProtection="1"/>
    <xf numFmtId="0" fontId="5" fillId="0" borderId="0" xfId="6" applyFont="1" applyFill="1" applyBorder="1" applyAlignment="1" applyProtection="1">
      <alignment horizontal="left" vertical="center" wrapText="1"/>
    </xf>
    <xf numFmtId="2" fontId="5" fillId="0" borderId="0" xfId="2" applyNumberFormat="1" applyFont="1" applyFill="1"/>
    <xf numFmtId="0" fontId="5" fillId="0" borderId="0" xfId="6" applyFont="1" applyFill="1" applyBorder="1" applyAlignment="1" applyProtection="1">
      <alignment horizontal="center" vertical="center" wrapText="1"/>
    </xf>
    <xf numFmtId="0" fontId="5" fillId="0" borderId="0" xfId="6" applyFont="1" applyFill="1" applyBorder="1" applyAlignment="1" applyProtection="1">
      <alignment horizontal="center" vertical="center" wrapText="1"/>
    </xf>
    <xf numFmtId="0" fontId="13" fillId="0" borderId="0" xfId="0" applyFont="1" applyFill="1" applyAlignment="1">
      <alignment horizontal="justify" vertical="center" wrapText="1"/>
    </xf>
    <xf numFmtId="2" fontId="5" fillId="0" borderId="0" xfId="2" applyNumberFormat="1" applyFont="1" applyFill="1" applyAlignment="1">
      <alignment horizontal="right" vertical="center"/>
    </xf>
  </cellXfs>
  <cellStyles count="7">
    <cellStyle name="Обычный" xfId="0" builtinId="0"/>
    <cellStyle name="Обычный 3" xfId="2"/>
    <cellStyle name="Обычный 3 11 2 2 2" xfId="5"/>
    <cellStyle name="Обычный 3 11 3 2" xfId="4"/>
    <cellStyle name="Обычный 3 15" xfId="6"/>
    <cellStyle name="Обычный 3 17" xfId="3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%20&#1070;&#1088;&#1080;&#1077;&#1074;&#1085;&#1072;\Desktop\&#1044;&#1054;&#1044;&#1040;&#1058;&#1050;&#1048;%20&#1044;&#1030;&#1052;%20&#1057;&#1052;&#1056;%202024-25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Mashburo2\&#1056;&#1072;&#1073;&#1086;&#1095;&#1080;&#1081;%20&#1089;&#1090;&#1086;&#1083;\&#1096;&#1087;&#1072;&#1085;&#1102;&#1082;\&#1092;&#1072;&#1082;&#1090;&#1099;%202007\&#1054;&#1090;&#1095;&#1077;&#1090;&#1085;&#1086;&#1089;&#1090;&#110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  <sheetName val="Списк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a"/>
      <definedName name="b"/>
      <definedName name="d"/>
      <definedName name="ee"/>
      <definedName name="ekymay" refersTo="#ССЫЛКА!"/>
      <definedName name="ew"/>
      <definedName name="g"/>
      <definedName name="GER" refersTo="#ССЫЛКА!"/>
      <definedName name="gg" refersTo="#ССЫЛКА!"/>
      <definedName name="h"/>
      <definedName name="hhhhh" refersTo="#ССЫЛКА!"/>
      <definedName name="hopok" refersTo="#ССЫЛКА!"/>
      <definedName name="i"/>
      <definedName name="j"/>
      <definedName name="k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o"/>
      <definedName name="p"/>
      <definedName name="POLO" refersTo="#ССЫЛКА!"/>
      <definedName name="pppp" refersTo="#ССЫЛКА!"/>
      <definedName name="Q"/>
      <definedName name="qq"/>
      <definedName name="rr"/>
      <definedName name="tu"/>
      <definedName name="u"/>
      <definedName name="uuuu" refersTo="#ССЫЛКА!"/>
      <definedName name="v"/>
      <definedName name="VVVVV" refersTo="#ССЫЛКА!"/>
      <definedName name="x"/>
      <definedName name="xenia"/>
      <definedName name="yy"/>
      <definedName name="yyyyyyyyyyyyyyyyyyy"/>
      <definedName name="z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альна"/>
      <sheetName val="Д 8.2 ее"/>
      <sheetName val="Д10(2-х ставочн)"/>
      <sheetName val="Дод.1 ріш.викон.ком(власні)"/>
      <sheetName val="Дод.1 ріш.викон.ком(інші)трансп"/>
      <sheetName val="Дод.2 вир-во"/>
      <sheetName val="Дод.3 заг. трансп."/>
      <sheetName val="Дод.3 трансп.власні спож."/>
      <sheetName val="Дод.3 трансп.інші спож."/>
      <sheetName val="Дод.4 постачання"/>
      <sheetName val="Дод.5"/>
      <sheetName val="Додаток 7"/>
      <sheetName val="8(фініш дод.12-14)"/>
      <sheetName val="9 Електроенергія"/>
      <sheetName val="Д9 а"/>
      <sheetName val="Дод.10"/>
      <sheetName val="Дод.11"/>
      <sheetName val="Послуга Д2_ реєстр Додаток 12"/>
      <sheetName val="Послуга Д3_ОП Додаток 13"/>
      <sheetName val="Послуга Д4_ГВП(нас) Додаток 14"/>
      <sheetName val="Д7_послуга"/>
      <sheetName val="Д8_послсуга"/>
      <sheetName val="Лист6"/>
      <sheetName val="Послуга Д5_ГВП Додаток 14"/>
      <sheetName val="проект тарифи"/>
      <sheetName val="проект новий тариф"/>
      <sheetName val="Дод.1 та 5 поясн."/>
      <sheetName val="Дод.1факт 2022(власні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>
        <row r="8">
          <cell r="AF8" t="str">
            <v>ЗАТВЕРДЖУЮ</v>
          </cell>
        </row>
      </sheetData>
      <sheetData sheetId="3" refreshError="1"/>
      <sheetData sheetId="4">
        <row r="8">
          <cell r="AF8" t="str">
            <v>ЗАТВЕРДЖУЮ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3 утв."/>
      <sheetName val="МТР Газ України"/>
    </sheetNames>
    <sheetDataSet>
      <sheetData sheetId="0" refreshError="1">
        <row r="4">
          <cell r="F4" t="str">
            <v>сентябрь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>
            <v>0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>
            <v>0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>
            <v>0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>
        <row r="1">
          <cell r="L1" t="str">
            <v>п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  <sheetName val="м_81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48"/>
  <sheetViews>
    <sheetView tabSelected="1" topLeftCell="A7" zoomScaleNormal="100" workbookViewId="0">
      <selection activeCell="S40" sqref="S40"/>
    </sheetView>
  </sheetViews>
  <sheetFormatPr defaultColWidth="9.28515625" defaultRowHeight="15" outlineLevelRow="1" x14ac:dyDescent="0.25"/>
  <cols>
    <col min="1" max="1" width="5.42578125" style="1" customWidth="1"/>
    <col min="2" max="2" width="40.5703125" style="2" customWidth="1"/>
    <col min="3" max="3" width="9.5703125" style="2" customWidth="1"/>
    <col min="4" max="6" width="13.7109375" style="2" hidden="1" customWidth="1"/>
    <col min="7" max="7" width="13.7109375" style="2" customWidth="1"/>
    <col min="8" max="9" width="13.7109375" style="2" hidden="1" customWidth="1"/>
    <col min="10" max="10" width="13.7109375" style="3" hidden="1" customWidth="1"/>
    <col min="11" max="11" width="13.7109375" style="2" customWidth="1"/>
    <col min="12" max="14" width="13.7109375" style="2" hidden="1" customWidth="1"/>
    <col min="15" max="15" width="13.7109375" style="2" customWidth="1"/>
    <col min="16" max="18" width="13.7109375" style="2" hidden="1" customWidth="1"/>
    <col min="19" max="19" width="13.7109375" style="2" customWidth="1"/>
    <col min="20" max="22" width="13.7109375" style="2" hidden="1" customWidth="1"/>
    <col min="23" max="23" width="13.7109375" style="2" customWidth="1"/>
    <col min="24" max="16384" width="9.28515625" style="2"/>
  </cols>
  <sheetData>
    <row r="1" spans="1:23" x14ac:dyDescent="0.25">
      <c r="S1" s="4" t="s">
        <v>0</v>
      </c>
      <c r="T1" s="4"/>
      <c r="U1" s="4"/>
      <c r="V1" s="4"/>
      <c r="W1" s="4"/>
    </row>
    <row r="2" spans="1:23" ht="111" customHeight="1" x14ac:dyDescent="0.25">
      <c r="S2" s="57" t="s">
        <v>1</v>
      </c>
      <c r="T2" s="57"/>
      <c r="U2" s="57"/>
      <c r="V2" s="57"/>
      <c r="W2" s="57"/>
    </row>
    <row r="3" spans="1:23" ht="42" customHeight="1" x14ac:dyDescent="0.3">
      <c r="B3" s="5" t="s">
        <v>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19.5" thickBot="1" x14ac:dyDescent="0.35">
      <c r="A4" s="6"/>
      <c r="B4" s="7" t="s"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8"/>
      <c r="U4" s="8"/>
      <c r="V4" s="9" t="s">
        <v>4</v>
      </c>
      <c r="W4" s="9"/>
    </row>
    <row r="5" spans="1:23" ht="76.150000000000006" customHeight="1" x14ac:dyDescent="0.25">
      <c r="A5" s="10" t="s">
        <v>5</v>
      </c>
      <c r="B5" s="11" t="s">
        <v>6</v>
      </c>
      <c r="C5" s="12" t="s">
        <v>7</v>
      </c>
      <c r="D5" s="13" t="s">
        <v>8</v>
      </c>
      <c r="E5" s="13" t="s">
        <v>8</v>
      </c>
      <c r="F5" s="13" t="s">
        <v>8</v>
      </c>
      <c r="G5" s="13" t="s">
        <v>8</v>
      </c>
      <c r="H5" s="14" t="s">
        <v>9</v>
      </c>
      <c r="I5" s="15"/>
      <c r="J5" s="15"/>
      <c r="K5" s="16"/>
      <c r="L5" s="14" t="s">
        <v>10</v>
      </c>
      <c r="M5" s="15"/>
      <c r="N5" s="15"/>
      <c r="O5" s="16"/>
      <c r="P5" s="14" t="s">
        <v>11</v>
      </c>
      <c r="Q5" s="15"/>
      <c r="R5" s="15"/>
      <c r="S5" s="16"/>
      <c r="T5" s="14" t="s">
        <v>90</v>
      </c>
      <c r="U5" s="15"/>
      <c r="V5" s="15"/>
      <c r="W5" s="16"/>
    </row>
    <row r="6" spans="1:23" ht="48" x14ac:dyDescent="0.25">
      <c r="A6" s="10"/>
      <c r="B6" s="11"/>
      <c r="C6" s="12"/>
      <c r="D6" s="17"/>
      <c r="E6" s="17"/>
      <c r="F6" s="17"/>
      <c r="G6" s="17"/>
      <c r="H6" s="18" t="s">
        <v>12</v>
      </c>
      <c r="I6" s="18" t="s">
        <v>13</v>
      </c>
      <c r="J6" s="19" t="s">
        <v>14</v>
      </c>
      <c r="K6" s="18" t="s">
        <v>15</v>
      </c>
      <c r="L6" s="18" t="s">
        <v>12</v>
      </c>
      <c r="M6" s="18" t="s">
        <v>13</v>
      </c>
      <c r="N6" s="18" t="s">
        <v>14</v>
      </c>
      <c r="O6" s="18" t="s">
        <v>15</v>
      </c>
      <c r="P6" s="18" t="s">
        <v>12</v>
      </c>
      <c r="Q6" s="18" t="s">
        <v>13</v>
      </c>
      <c r="R6" s="18" t="s">
        <v>14</v>
      </c>
      <c r="S6" s="18" t="s">
        <v>15</v>
      </c>
      <c r="T6" s="18" t="s">
        <v>12</v>
      </c>
      <c r="U6" s="18" t="s">
        <v>13</v>
      </c>
      <c r="V6" s="18" t="s">
        <v>14</v>
      </c>
      <c r="W6" s="18" t="s">
        <v>15</v>
      </c>
    </row>
    <row r="7" spans="1:23" ht="16.149999999999999" customHeight="1" x14ac:dyDescent="0.25">
      <c r="A7" s="20">
        <v>1</v>
      </c>
      <c r="B7" s="20">
        <v>2</v>
      </c>
      <c r="C7" s="20">
        <v>3</v>
      </c>
      <c r="D7" s="20">
        <f>C7+1</f>
        <v>4</v>
      </c>
      <c r="E7" s="20">
        <f t="shared" ref="E7:V7" si="0">D7+1</f>
        <v>5</v>
      </c>
      <c r="F7" s="20">
        <f t="shared" si="0"/>
        <v>6</v>
      </c>
      <c r="G7" s="20">
        <v>4</v>
      </c>
      <c r="H7" s="20">
        <f t="shared" si="0"/>
        <v>5</v>
      </c>
      <c r="I7" s="20">
        <f t="shared" si="0"/>
        <v>6</v>
      </c>
      <c r="J7" s="20">
        <f t="shared" si="0"/>
        <v>7</v>
      </c>
      <c r="K7" s="20">
        <v>5</v>
      </c>
      <c r="L7" s="20">
        <f t="shared" si="0"/>
        <v>6</v>
      </c>
      <c r="M7" s="20">
        <f t="shared" si="0"/>
        <v>7</v>
      </c>
      <c r="N7" s="20">
        <f t="shared" si="0"/>
        <v>8</v>
      </c>
      <c r="O7" s="20">
        <v>6</v>
      </c>
      <c r="P7" s="20">
        <f t="shared" si="0"/>
        <v>7</v>
      </c>
      <c r="Q7" s="20">
        <f t="shared" si="0"/>
        <v>8</v>
      </c>
      <c r="R7" s="20">
        <f t="shared" si="0"/>
        <v>9</v>
      </c>
      <c r="S7" s="20">
        <v>7</v>
      </c>
      <c r="T7" s="20">
        <f t="shared" si="0"/>
        <v>8</v>
      </c>
      <c r="U7" s="20">
        <f t="shared" si="0"/>
        <v>9</v>
      </c>
      <c r="V7" s="20">
        <f t="shared" si="0"/>
        <v>10</v>
      </c>
      <c r="W7" s="20">
        <v>8</v>
      </c>
    </row>
    <row r="8" spans="1:23" ht="15" customHeight="1" x14ac:dyDescent="0.25">
      <c r="A8" s="21">
        <v>1</v>
      </c>
      <c r="B8" s="22" t="s">
        <v>16</v>
      </c>
      <c r="C8" s="23" t="s">
        <v>17</v>
      </c>
      <c r="D8" s="24">
        <f>D9+D10+D11+D15</f>
        <v>4452.5328899999995</v>
      </c>
      <c r="E8" s="24">
        <f>E9+E10+E11+E15</f>
        <v>4492.9150199999995</v>
      </c>
      <c r="F8" s="25">
        <v>5229.6854546913783</v>
      </c>
      <c r="G8" s="25">
        <f>G9+G10+G11+G15</f>
        <v>5205.2476695054611</v>
      </c>
      <c r="H8" s="24">
        <f t="shared" ref="H8:I8" si="1">H9+H10+H11+H15</f>
        <v>3542.3890725673805</v>
      </c>
      <c r="I8" s="24">
        <f t="shared" si="1"/>
        <v>3641.1384887070885</v>
      </c>
      <c r="J8" s="26">
        <v>3811.2093478715037</v>
      </c>
      <c r="K8" s="25">
        <f>K9+K10+K11+K15</f>
        <v>4189.5637198371023</v>
      </c>
      <c r="L8" s="24">
        <f t="shared" ref="L8:M8" si="2">L9+L10+L11+L15</f>
        <v>2.4946032474857818</v>
      </c>
      <c r="M8" s="24">
        <f t="shared" si="2"/>
        <v>1.9204014098002129</v>
      </c>
      <c r="N8" s="25">
        <v>2.5906537724318803</v>
      </c>
      <c r="O8" s="25">
        <f>O9+O10+O11+O15</f>
        <v>2.1861667709754387</v>
      </c>
      <c r="P8" s="24">
        <f t="shared" ref="P8:Q8" si="3">P9+P10+P11+P15</f>
        <v>650.65083055920536</v>
      </c>
      <c r="Q8" s="24">
        <f t="shared" si="3"/>
        <v>639.09189487425067</v>
      </c>
      <c r="R8" s="25">
        <v>689.13557666843894</v>
      </c>
      <c r="S8" s="25">
        <f>S9+S10+S11+S15</f>
        <v>745.00990408852272</v>
      </c>
      <c r="T8" s="24">
        <f t="shared" ref="T8:U8" si="4">T9+T10+T11+T15</f>
        <v>256.99838362592783</v>
      </c>
      <c r="U8" s="24">
        <f t="shared" si="4"/>
        <v>210.76423500886037</v>
      </c>
      <c r="V8" s="25">
        <v>336.46284198802442</v>
      </c>
      <c r="W8" s="25">
        <f>W9+W10+W11+W15</f>
        <v>268.48787880886005</v>
      </c>
    </row>
    <row r="9" spans="1:23" ht="15.75" customHeight="1" x14ac:dyDescent="0.25">
      <c r="A9" s="27" t="s">
        <v>18</v>
      </c>
      <c r="B9" s="28" t="s">
        <v>19</v>
      </c>
      <c r="C9" s="29" t="s">
        <v>17</v>
      </c>
      <c r="D9" s="30">
        <v>150.04186999999999</v>
      </c>
      <c r="E9" s="30">
        <v>233.56495999999999</v>
      </c>
      <c r="F9" s="25">
        <v>152.81140950000002</v>
      </c>
      <c r="G9" s="25">
        <f t="shared" ref="G9:G14" si="5">K9+O9+S9+W9</f>
        <v>190.09038190000001</v>
      </c>
      <c r="H9" s="30">
        <f>D9/$D$41*$H$41</f>
        <v>119.37175846792579</v>
      </c>
      <c r="I9" s="30">
        <f>E9/$E$41*$I$41</f>
        <v>189.28521053339034</v>
      </c>
      <c r="J9" s="31">
        <v>77.997794292441043</v>
      </c>
      <c r="K9" s="30">
        <v>152.99863100921061</v>
      </c>
      <c r="L9" s="30">
        <f>D9/$D$41*$L$41</f>
        <v>8.4063373681410244E-2</v>
      </c>
      <c r="M9" s="30">
        <f>E9/$E$41*$M$41</f>
        <v>9.9832397556437719E-2</v>
      </c>
      <c r="N9" s="30">
        <v>5.3018677690305369E-2</v>
      </c>
      <c r="O9" s="25">
        <v>7.9836600057743901E-2</v>
      </c>
      <c r="P9" s="30">
        <f>D9/$D$41*$P$41</f>
        <v>21.925692576783259</v>
      </c>
      <c r="Q9" s="30">
        <f>E9/$E$41*$Q$41</f>
        <v>33.223302065176512</v>
      </c>
      <c r="R9" s="30">
        <v>14.103411815624005</v>
      </c>
      <c r="S9" s="25">
        <v>27.20700842289116</v>
      </c>
      <c r="T9" s="30">
        <f>D9/$D$41*$T$41</f>
        <v>8.6603555816095472</v>
      </c>
      <c r="U9" s="30">
        <f>E9/$E$41*$U$41</f>
        <v>10.95661500387672</v>
      </c>
      <c r="V9" s="30">
        <v>6.8858352142446595</v>
      </c>
      <c r="W9" s="25">
        <v>9.804905867840489</v>
      </c>
    </row>
    <row r="10" spans="1:23" ht="16.149999999999999" customHeight="1" x14ac:dyDescent="0.25">
      <c r="A10" s="27" t="s">
        <v>20</v>
      </c>
      <c r="B10" s="28" t="s">
        <v>21</v>
      </c>
      <c r="C10" s="29" t="s">
        <v>17</v>
      </c>
      <c r="D10" s="25">
        <v>3178.0228199999997</v>
      </c>
      <c r="E10" s="25">
        <v>3192.6940499999996</v>
      </c>
      <c r="F10" s="25">
        <v>3906.7440000000001</v>
      </c>
      <c r="G10" s="25">
        <f t="shared" si="5"/>
        <v>3797.9113199999993</v>
      </c>
      <c r="H10" s="30">
        <f>D10/$D$41*$H$41</f>
        <v>2528.4020552036332</v>
      </c>
      <c r="I10" s="30">
        <f>E10/$E$41*$I$41</f>
        <v>2587.4162178391507</v>
      </c>
      <c r="J10" s="31">
        <v>2815.7487835969309</v>
      </c>
      <c r="K10" s="30">
        <v>3056.8365787179468</v>
      </c>
      <c r="L10" s="30">
        <f>D10/$D$41*$L$41</f>
        <v>1.7805384582697428</v>
      </c>
      <c r="M10" s="30">
        <f>E10/$E$41*$M$41</f>
        <v>1.3646494819928179</v>
      </c>
      <c r="N10" s="30">
        <v>1.913993575955043</v>
      </c>
      <c r="O10" s="25">
        <v>1.5950955754780256</v>
      </c>
      <c r="P10" s="30">
        <f>D10/$D$41*$P$41</f>
        <v>464.4060444815957</v>
      </c>
      <c r="Q10" s="30">
        <f>E10/$E$41*$Q$41</f>
        <v>454.14277391969131</v>
      </c>
      <c r="R10" s="30">
        <v>509.1383035206988</v>
      </c>
      <c r="S10" s="25">
        <v>543.58250133345473</v>
      </c>
      <c r="T10" s="30">
        <f>D10/$D$41*$T$41</f>
        <v>183.43418185650123</v>
      </c>
      <c r="U10" s="30">
        <f>E10/$E$41*$U$41</f>
        <v>149.77040875916458</v>
      </c>
      <c r="V10" s="30">
        <v>248.58115930641551</v>
      </c>
      <c r="W10" s="25">
        <v>195.89714437311997</v>
      </c>
    </row>
    <row r="11" spans="1:23" ht="16.149999999999999" customHeight="1" x14ac:dyDescent="0.25">
      <c r="A11" s="27" t="s">
        <v>22</v>
      </c>
      <c r="B11" s="22" t="s">
        <v>23</v>
      </c>
      <c r="C11" s="29" t="s">
        <v>17</v>
      </c>
      <c r="D11" s="24">
        <f t="shared" ref="D11:F11" si="6">SUM(D12:D14)</f>
        <v>1061.92563</v>
      </c>
      <c r="E11" s="24">
        <f t="shared" si="6"/>
        <v>1002.28997</v>
      </c>
      <c r="F11" s="24">
        <f t="shared" si="6"/>
        <v>1076.3496381153436</v>
      </c>
      <c r="G11" s="25">
        <f t="shared" si="5"/>
        <v>1142.9741340409857</v>
      </c>
      <c r="H11" s="24">
        <f t="shared" ref="H11:I11" si="7">SUM(H12:H14)</f>
        <v>844.85703767395012</v>
      </c>
      <c r="I11" s="24">
        <f t="shared" si="7"/>
        <v>812.27367318691768</v>
      </c>
      <c r="J11" s="26">
        <v>866.37116165079601</v>
      </c>
      <c r="K11" s="25">
        <f t="shared" ref="K11:M11" si="8">SUM(K12:K14)</f>
        <v>919.9491107298827</v>
      </c>
      <c r="L11" s="24">
        <f t="shared" si="8"/>
        <v>0.59496093361511027</v>
      </c>
      <c r="M11" s="24">
        <f t="shared" si="8"/>
        <v>0.42840762908901253</v>
      </c>
      <c r="N11" s="24">
        <v>0.58891220958783652</v>
      </c>
      <c r="O11" s="24">
        <f t="shared" ref="O11:Q11" si="9">SUM(O12:O14)</f>
        <v>0.4800409568527273</v>
      </c>
      <c r="P11" s="24">
        <f t="shared" si="9"/>
        <v>155.17971685361485</v>
      </c>
      <c r="Q11" s="24">
        <f t="shared" si="9"/>
        <v>142.5701116734578</v>
      </c>
      <c r="R11" s="24">
        <v>156.65557454264939</v>
      </c>
      <c r="S11" s="24">
        <f t="shared" ref="S11:U11" si="10">SUM(S12:S14)</f>
        <v>163.59011214128046</v>
      </c>
      <c r="T11" s="24">
        <f t="shared" si="10"/>
        <v>61.293914538819969</v>
      </c>
      <c r="U11" s="24">
        <f t="shared" si="10"/>
        <v>47.017777510535602</v>
      </c>
      <c r="V11" s="24">
        <v>76.485355869598649</v>
      </c>
      <c r="W11" s="24">
        <f t="shared" ref="W11" si="11">SUM(W12:W14)</f>
        <v>58.954870212969794</v>
      </c>
    </row>
    <row r="12" spans="1:23" ht="16.149999999999999" customHeight="1" x14ac:dyDescent="0.25">
      <c r="A12" s="27" t="s">
        <v>24</v>
      </c>
      <c r="B12" s="28" t="s">
        <v>25</v>
      </c>
      <c r="C12" s="29" t="s">
        <v>17</v>
      </c>
      <c r="D12" s="30">
        <v>703.27738999999997</v>
      </c>
      <c r="E12" s="30">
        <v>704.59978000000001</v>
      </c>
      <c r="F12" s="30">
        <v>859.48368000000016</v>
      </c>
      <c r="G12" s="30">
        <f t="shared" si="5"/>
        <v>835.54049040000007</v>
      </c>
      <c r="H12" s="30">
        <f>D12/$D$41*$H$41</f>
        <v>559.52021082537328</v>
      </c>
      <c r="I12" s="30">
        <f>E12/$E$41*$I$41</f>
        <v>571.0202322261033</v>
      </c>
      <c r="J12" s="31">
        <v>619.4647323913249</v>
      </c>
      <c r="K12" s="30">
        <v>672.50404731794845</v>
      </c>
      <c r="L12" s="30">
        <f>D12/$D$41*$L$41</f>
        <v>0.39402248210620738</v>
      </c>
      <c r="M12" s="30">
        <f>E12/$E$41*$M$41</f>
        <v>0.3011662595071562</v>
      </c>
      <c r="N12" s="30">
        <v>0.4210785867101095</v>
      </c>
      <c r="O12" s="30">
        <v>0.35092102660516572</v>
      </c>
      <c r="P12" s="30">
        <f>D12/$D$41*$P$41</f>
        <v>102.77027238691778</v>
      </c>
      <c r="Q12" s="30">
        <f>E12/$E$41*$Q$41</f>
        <v>100.22535626061767</v>
      </c>
      <c r="R12" s="30">
        <v>112.01042677455375</v>
      </c>
      <c r="S12" s="30">
        <v>119.58815029336006</v>
      </c>
      <c r="T12" s="30">
        <f>D12/$D$41*$T$41</f>
        <v>40.592884305602794</v>
      </c>
      <c r="U12" s="30">
        <f>E12/$E$41*$U$41</f>
        <v>33.053025253771956</v>
      </c>
      <c r="V12" s="30">
        <v>54.687855047411418</v>
      </c>
      <c r="W12" s="30">
        <v>43.097371762086404</v>
      </c>
    </row>
    <row r="13" spans="1:23" ht="16.149999999999999" customHeight="1" x14ac:dyDescent="0.25">
      <c r="A13" s="27" t="s">
        <v>26</v>
      </c>
      <c r="B13" s="28" t="s">
        <v>27</v>
      </c>
      <c r="C13" s="29" t="s">
        <v>17</v>
      </c>
      <c r="D13" s="30">
        <v>73.543350000000004</v>
      </c>
      <c r="E13" s="30">
        <v>16.471</v>
      </c>
      <c r="F13" s="30">
        <v>57.746200000000002</v>
      </c>
      <c r="G13" s="30">
        <f t="shared" si="5"/>
        <v>7.2151699999999988</v>
      </c>
      <c r="H13" s="30">
        <f>D13/$D$41*$H$41</f>
        <v>58.510327904618435</v>
      </c>
      <c r="I13" s="30">
        <f>E13/$E$41*$I$41</f>
        <v>13.348392253253536</v>
      </c>
      <c r="J13" s="31">
        <v>12.973762420521131</v>
      </c>
      <c r="K13" s="30">
        <v>5.80729609496737</v>
      </c>
      <c r="L13" s="30">
        <f>D13/$D$41*$L$41</f>
        <v>4.120384605199031E-2</v>
      </c>
      <c r="M13" s="30">
        <f>E13/$E$41*$M$41</f>
        <v>7.0401802571416778E-3</v>
      </c>
      <c r="N13" s="30">
        <v>8.8188612824768968E-3</v>
      </c>
      <c r="O13" s="30">
        <v>3.0303197662134426E-3</v>
      </c>
      <c r="P13" s="30">
        <f>D13/$D$41*$P$41</f>
        <v>10.746926062483581</v>
      </c>
      <c r="Q13" s="30">
        <f>E13/$E$41*$Q$41</f>
        <v>2.3429071223505544</v>
      </c>
      <c r="R13" s="30">
        <v>2.3458908790246253</v>
      </c>
      <c r="S13" s="30">
        <v>1.0326834477394018</v>
      </c>
      <c r="T13" s="30">
        <f>D13/$D$41*$T$41</f>
        <v>4.244892186846009</v>
      </c>
      <c r="U13" s="30">
        <f>E13/$E$41*$U$41</f>
        <v>0.77266044413876744</v>
      </c>
      <c r="V13" s="30">
        <v>1.1453553391717659</v>
      </c>
      <c r="W13" s="30">
        <v>0.37216013752701421</v>
      </c>
    </row>
    <row r="14" spans="1:23" ht="15.75" customHeight="1" x14ac:dyDescent="0.25">
      <c r="A14" s="27" t="s">
        <v>28</v>
      </c>
      <c r="B14" s="28" t="s">
        <v>29</v>
      </c>
      <c r="C14" s="29" t="s">
        <v>17</v>
      </c>
      <c r="D14" s="30">
        <v>285.10489000000001</v>
      </c>
      <c r="E14" s="30">
        <v>281.21919000000003</v>
      </c>
      <c r="F14" s="30">
        <v>159.1197581153435</v>
      </c>
      <c r="G14" s="30">
        <f t="shared" si="5"/>
        <v>300.21847364098568</v>
      </c>
      <c r="H14" s="30">
        <f>D14/$D$41*$H$41</f>
        <v>226.82649894395846</v>
      </c>
      <c r="I14" s="30">
        <f>E14/$E$41*$I$41</f>
        <v>227.90504870756084</v>
      </c>
      <c r="J14" s="31">
        <v>233.93266683894996</v>
      </c>
      <c r="K14" s="30">
        <v>241.63776731696697</v>
      </c>
      <c r="L14" s="30">
        <f>D14/$D$41*$L$41</f>
        <v>0.15973460545691257</v>
      </c>
      <c r="M14" s="30">
        <f>E14/$E$41*$M$41</f>
        <v>0.12020118932471462</v>
      </c>
      <c r="N14" s="30">
        <v>0.15901476159525013</v>
      </c>
      <c r="O14" s="30">
        <v>0.12608961048134812</v>
      </c>
      <c r="P14" s="30">
        <f>D14/$D$41*$P$41</f>
        <v>41.662518404213493</v>
      </c>
      <c r="Q14" s="30">
        <f>E14/$E$41*$Q$41</f>
        <v>40.001848290489576</v>
      </c>
      <c r="R14" s="30">
        <v>42.299256889071017</v>
      </c>
      <c r="S14" s="30">
        <v>42.96927840018099</v>
      </c>
      <c r="T14" s="30">
        <f>D14/$D$41*$T$41</f>
        <v>16.456138046371166</v>
      </c>
      <c r="U14" s="30">
        <f>E14/$E$41*$U$41</f>
        <v>13.192091812624883</v>
      </c>
      <c r="V14" s="30">
        <v>20.652145483015463</v>
      </c>
      <c r="W14" s="30">
        <v>15.485338313356378</v>
      </c>
    </row>
    <row r="15" spans="1:23" s="32" customFormat="1" ht="27.75" customHeight="1" x14ac:dyDescent="0.2">
      <c r="A15" s="21" t="s">
        <v>30</v>
      </c>
      <c r="B15" s="22" t="s">
        <v>31</v>
      </c>
      <c r="C15" s="23" t="s">
        <v>17</v>
      </c>
      <c r="D15" s="24">
        <f t="shared" ref="D15:W15" si="12">SUM(D16:D19)</f>
        <v>62.542569999999991</v>
      </c>
      <c r="E15" s="24">
        <f t="shared" si="12"/>
        <v>64.366039999999998</v>
      </c>
      <c r="F15" s="24">
        <f t="shared" si="12"/>
        <v>93.780407076033512</v>
      </c>
      <c r="G15" s="25">
        <f>SUM(G16:G19)</f>
        <v>74.271833564475699</v>
      </c>
      <c r="H15" s="24">
        <f t="shared" si="12"/>
        <v>49.758221221871878</v>
      </c>
      <c r="I15" s="24">
        <f t="shared" si="12"/>
        <v>52.163387147629606</v>
      </c>
      <c r="J15" s="26">
        <v>51.091608331335621</v>
      </c>
      <c r="K15" s="25">
        <f t="shared" si="12"/>
        <v>59.779399380062586</v>
      </c>
      <c r="L15" s="24">
        <f t="shared" si="12"/>
        <v>3.5040481919518585E-2</v>
      </c>
      <c r="M15" s="24">
        <f t="shared" si="12"/>
        <v>2.751190116194472E-2</v>
      </c>
      <c r="N15" s="24">
        <v>3.4729309198695137E-2</v>
      </c>
      <c r="O15" s="25">
        <f t="shared" si="12"/>
        <v>3.1193638586941914E-2</v>
      </c>
      <c r="P15" s="24">
        <f t="shared" si="12"/>
        <v>9.1393766472115239</v>
      </c>
      <c r="Q15" s="24">
        <f t="shared" si="12"/>
        <v>9.1557072159250001</v>
      </c>
      <c r="R15" s="24">
        <v>9.2382867894666152</v>
      </c>
      <c r="S15" s="25">
        <f t="shared" si="12"/>
        <v>10.630282190896374</v>
      </c>
      <c r="T15" s="24">
        <f t="shared" si="12"/>
        <v>3.6099316489970823</v>
      </c>
      <c r="U15" s="24">
        <f t="shared" si="12"/>
        <v>3.0194337352834477</v>
      </c>
      <c r="V15" s="24">
        <v>4.5104915977656219</v>
      </c>
      <c r="W15" s="25">
        <f t="shared" si="12"/>
        <v>3.8309583549297921</v>
      </c>
    </row>
    <row r="16" spans="1:23" s="34" customFormat="1" ht="16.149999999999999" customHeight="1" x14ac:dyDescent="0.2">
      <c r="A16" s="27" t="s">
        <v>32</v>
      </c>
      <c r="B16" s="28" t="s">
        <v>33</v>
      </c>
      <c r="C16" s="29" t="s">
        <v>17</v>
      </c>
      <c r="D16" s="33">
        <v>32.268119999999996</v>
      </c>
      <c r="E16" s="33">
        <v>35.304269999999995</v>
      </c>
      <c r="F16" s="30">
        <v>62.328266314235812</v>
      </c>
      <c r="G16" s="30">
        <f>K16+O16+S16+W16</f>
        <v>48.899157745974776</v>
      </c>
      <c r="H16" s="30">
        <f>D16/$D$41*$H$41</f>
        <v>25.672182217230734</v>
      </c>
      <c r="I16" s="30">
        <f>E16/$E$41*$I$41</f>
        <v>28.611210258926061</v>
      </c>
      <c r="J16" s="31">
        <v>33.387846145685096</v>
      </c>
      <c r="K16" s="30">
        <v>39.357615666074778</v>
      </c>
      <c r="L16" s="30">
        <f>D16/$D$41*$L$41</f>
        <v>1.8078733819810348E-2</v>
      </c>
      <c r="M16" s="30">
        <f>E16/$E$41*$M$41</f>
        <v>1.5090062816270972E-2</v>
      </c>
      <c r="N16" s="30">
        <v>2.2695250162261767E-2</v>
      </c>
      <c r="O16" s="30">
        <v>2.0537296317178464E-2</v>
      </c>
      <c r="P16" s="30">
        <f>D16/$D$41*$P$41</f>
        <v>4.7153563145457431</v>
      </c>
      <c r="Q16" s="30">
        <f>E16/$E$41*$Q$41</f>
        <v>5.0218338675482359</v>
      </c>
      <c r="R16" s="30">
        <v>6.0371264098031805</v>
      </c>
      <c r="S16" s="30">
        <v>6.9987749162758623</v>
      </c>
      <c r="T16" s="30">
        <f>D16/$D$41*$T$41</f>
        <v>1.8625027344037146</v>
      </c>
      <c r="U16" s="30">
        <f>E16/$E$41*$U$41</f>
        <v>1.6561358107094262</v>
      </c>
      <c r="V16" s="30">
        <v>2.9475603612039802</v>
      </c>
      <c r="W16" s="30">
        <v>2.5222298673069568</v>
      </c>
    </row>
    <row r="17" spans="1:23" s="34" customFormat="1" ht="16.149999999999999" customHeight="1" x14ac:dyDescent="0.2">
      <c r="A17" s="27" t="s">
        <v>34</v>
      </c>
      <c r="B17" s="28" t="s">
        <v>35</v>
      </c>
      <c r="C17" s="20" t="s">
        <v>17</v>
      </c>
      <c r="D17" s="33">
        <v>7.0763500000000006</v>
      </c>
      <c r="E17" s="33">
        <v>7.5858699999999999</v>
      </c>
      <c r="F17" s="30">
        <v>13.712218571010252</v>
      </c>
      <c r="G17" s="30">
        <f>K17+O17+S17+W17</f>
        <v>10.757814717548852</v>
      </c>
      <c r="H17" s="30">
        <f>D17/$D$41*$H$41</f>
        <v>5.6298708022934321</v>
      </c>
      <c r="I17" s="30">
        <f>E17/$E$41*$I$41</f>
        <v>6.1477243848089618</v>
      </c>
      <c r="J17" s="31">
        <v>7.345326110893442</v>
      </c>
      <c r="K17" s="30">
        <v>8.6586754573494389</v>
      </c>
      <c r="L17" s="30">
        <f>D17/$D$41*$L$41</f>
        <v>3.9646390327609726E-3</v>
      </c>
      <c r="M17" s="30">
        <f>E17/$E$41*$M$41</f>
        <v>3.2424195378084721E-3</v>
      </c>
      <c r="N17" s="30">
        <v>4.9929550077210984E-3</v>
      </c>
      <c r="O17" s="30">
        <v>4.5182051954216146E-3</v>
      </c>
      <c r="P17" s="30">
        <f>D17/$D$41*$P$41</f>
        <v>1.0340705208867382</v>
      </c>
      <c r="Q17" s="30">
        <f>E17/$E$41*$Q$41</f>
        <v>1.0790473469871533</v>
      </c>
      <c r="R17" s="30">
        <v>1.3281678027147192</v>
      </c>
      <c r="S17" s="30">
        <v>1.539730483503511</v>
      </c>
      <c r="T17" s="30">
        <f>D17/$D$41*$T$41</f>
        <v>0.40844403778707061</v>
      </c>
      <c r="U17" s="30">
        <f>E17/$E$41*$U$41</f>
        <v>0.35585584866607689</v>
      </c>
      <c r="V17" s="30">
        <v>0.64846327583141083</v>
      </c>
      <c r="W17" s="30">
        <v>0.55489057150048005</v>
      </c>
    </row>
    <row r="18" spans="1:23" s="34" customFormat="1" ht="16.149999999999999" customHeight="1" x14ac:dyDescent="0.2">
      <c r="A18" s="27" t="s">
        <v>36</v>
      </c>
      <c r="B18" s="35" t="s">
        <v>37</v>
      </c>
      <c r="C18" s="20" t="s">
        <v>17</v>
      </c>
      <c r="D18" s="33">
        <v>2.8281000000000001</v>
      </c>
      <c r="E18" s="33">
        <v>9.4E-2</v>
      </c>
      <c r="F18" s="30">
        <v>1.0623861733443434</v>
      </c>
      <c r="G18" s="30">
        <f>K18+O18+S18+W18</f>
        <v>0.17558154476892121</v>
      </c>
      <c r="H18" s="30">
        <f>D18/$D$41*$H$41</f>
        <v>2.250007082177401</v>
      </c>
      <c r="I18" s="30">
        <f>E18/$E$41*$I$41</f>
        <v>7.6179277020571465E-2</v>
      </c>
      <c r="J18" s="31">
        <v>0.11476853443191792</v>
      </c>
      <c r="K18" s="30">
        <v>0.14132085859167487</v>
      </c>
      <c r="L18" s="30">
        <f>D18/$D$41*$L$41</f>
        <v>1.5844885638148626E-3</v>
      </c>
      <c r="M18" s="30">
        <f>E18/$E$41*$M$41</f>
        <v>4.0178310009794047E-5</v>
      </c>
      <c r="N18" s="30">
        <v>7.8013436036668415E-5</v>
      </c>
      <c r="O18" s="30">
        <v>7.3742992292011485E-5</v>
      </c>
      <c r="P18" s="30">
        <f>D18/$D$41*$P$41</f>
        <v>0.41327164994944904</v>
      </c>
      <c r="Q18" s="30">
        <f>E18/$E$41*$Q$41</f>
        <v>1.3370971373987744E-2</v>
      </c>
      <c r="R18" s="30">
        <v>2.0752226639899059E-2</v>
      </c>
      <c r="S18" s="30">
        <v>2.513040649234595E-2</v>
      </c>
      <c r="T18" s="30">
        <f>D18/$D$41*$T$41</f>
        <v>0.16323677930933519</v>
      </c>
      <c r="U18" s="30">
        <f>E18/$E$41*$U$41</f>
        <v>4.4095732954310086E-3</v>
      </c>
      <c r="V18" s="30">
        <v>1.0132045694978567E-2</v>
      </c>
      <c r="W18" s="30">
        <v>9.0565366926083964E-3</v>
      </c>
    </row>
    <row r="19" spans="1:23" s="34" customFormat="1" ht="16.149999999999999" customHeight="1" x14ac:dyDescent="0.2">
      <c r="A19" s="27" t="s">
        <v>38</v>
      </c>
      <c r="B19" s="28" t="s">
        <v>39</v>
      </c>
      <c r="C19" s="20" t="s">
        <v>17</v>
      </c>
      <c r="D19" s="33">
        <f>62.54-42.17</f>
        <v>20.369999999999997</v>
      </c>
      <c r="E19" s="33">
        <f>13.4489+7.933</f>
        <v>21.381900000000002</v>
      </c>
      <c r="F19" s="30">
        <v>16.677536017443106</v>
      </c>
      <c r="G19" s="30">
        <f>K19+O19+S19+W19</f>
        <v>14.439279556183145</v>
      </c>
      <c r="H19" s="30">
        <f>D19/$D$41*$H$41</f>
        <v>16.206161120170311</v>
      </c>
      <c r="I19" s="30">
        <f>E19/$E$41*$I$41</f>
        <v>17.328273226874011</v>
      </c>
      <c r="J19" s="31">
        <v>10.243667540325166</v>
      </c>
      <c r="K19" s="30">
        <v>11.621787398046695</v>
      </c>
      <c r="L19" s="30">
        <f>D19/$D$41*$L$41</f>
        <v>1.1412620503132402E-2</v>
      </c>
      <c r="M19" s="30">
        <f>E19/$E$41*$M$41</f>
        <v>9.1392404978554824E-3</v>
      </c>
      <c r="N19" s="30">
        <v>6.9630905926756047E-3</v>
      </c>
      <c r="O19" s="30">
        <v>6.0643940820498277E-3</v>
      </c>
      <c r="P19" s="30">
        <f>D19/$D$41*$P$41</f>
        <v>2.9766781618295943</v>
      </c>
      <c r="Q19" s="30">
        <f>E19/$E$41*$Q$41</f>
        <v>3.0414550300156229</v>
      </c>
      <c r="R19" s="30">
        <v>1.8522403503088172</v>
      </c>
      <c r="S19" s="30">
        <v>2.0666463846246552</v>
      </c>
      <c r="T19" s="30">
        <f>D19/$D$41*$T$41</f>
        <v>1.1757480974969619</v>
      </c>
      <c r="U19" s="30">
        <f>E19/$E$41*$U$41</f>
        <v>1.0030325026125138</v>
      </c>
      <c r="V19" s="30">
        <v>0.90433591503525179</v>
      </c>
      <c r="W19" s="30">
        <v>0.74478137942974665</v>
      </c>
    </row>
    <row r="20" spans="1:23" s="32" customFormat="1" ht="16.149999999999999" customHeight="1" x14ac:dyDescent="0.2">
      <c r="A20" s="21">
        <v>2</v>
      </c>
      <c r="B20" s="22" t="s">
        <v>40</v>
      </c>
      <c r="C20" s="36" t="s">
        <v>17</v>
      </c>
      <c r="D20" s="24">
        <f t="shared" ref="D20:W20" si="13">SUM(D21:D24)</f>
        <v>935.74887999999999</v>
      </c>
      <c r="E20" s="24">
        <f t="shared" si="13"/>
        <v>1010.6640600000001</v>
      </c>
      <c r="F20" s="24">
        <f t="shared" si="13"/>
        <v>124.73098801602532</v>
      </c>
      <c r="G20" s="25">
        <f t="shared" si="13"/>
        <v>92.761457347280171</v>
      </c>
      <c r="H20" s="25">
        <f t="shared" si="13"/>
        <v>744.47212161506707</v>
      </c>
      <c r="I20" s="25">
        <f t="shared" si="13"/>
        <v>819.06018512207925</v>
      </c>
      <c r="J20" s="26">
        <v>57.15888303946258</v>
      </c>
      <c r="K20" s="25">
        <f t="shared" si="13"/>
        <v>74.66119980767499</v>
      </c>
      <c r="L20" s="25">
        <f t="shared" si="13"/>
        <v>0.52426837769617984</v>
      </c>
      <c r="M20" s="25">
        <f t="shared" si="13"/>
        <v>0.43198695657911801</v>
      </c>
      <c r="N20" s="25">
        <v>3.8853514057651001E-2</v>
      </c>
      <c r="O20" s="25">
        <f t="shared" si="13"/>
        <v>3.8959148258769831E-2</v>
      </c>
      <c r="P20" s="25">
        <f t="shared" si="13"/>
        <v>136.74144605068739</v>
      </c>
      <c r="Q20" s="25">
        <f t="shared" si="13"/>
        <v>143.76127888274715</v>
      </c>
      <c r="R20" s="25">
        <v>10.335359784715754</v>
      </c>
      <c r="S20" s="25">
        <f t="shared" si="13"/>
        <v>13.276640964900448</v>
      </c>
      <c r="T20" s="25">
        <f t="shared" si="13"/>
        <v>54.011043956549486</v>
      </c>
      <c r="U20" s="25">
        <f t="shared" si="13"/>
        <v>47.410609038594501</v>
      </c>
      <c r="V20" s="25">
        <v>5.0461253835503239</v>
      </c>
      <c r="W20" s="25">
        <f t="shared" si="13"/>
        <v>4.7846574264459534</v>
      </c>
    </row>
    <row r="21" spans="1:23" s="34" customFormat="1" ht="16.149999999999999" customHeight="1" x14ac:dyDescent="0.2">
      <c r="A21" s="27" t="s">
        <v>41</v>
      </c>
      <c r="B21" s="28" t="s">
        <v>33</v>
      </c>
      <c r="C21" s="20" t="s">
        <v>17</v>
      </c>
      <c r="D21" s="33">
        <v>41.422750000000001</v>
      </c>
      <c r="E21" s="33">
        <v>46.71987</v>
      </c>
      <c r="F21" s="30">
        <v>82.167746424000029</v>
      </c>
      <c r="G21" s="30">
        <f>K21+O21+S21+W21</f>
        <v>52.751906617828226</v>
      </c>
      <c r="H21" s="30">
        <f t="shared" ref="H21:H30" si="14">D21/$D$41*$H$41</f>
        <v>32.9555110721912</v>
      </c>
      <c r="I21" s="30">
        <f t="shared" ref="I21:I30" si="15">E21/$E$41*$I$41</f>
        <v>37.862616160586022</v>
      </c>
      <c r="J21" s="31">
        <v>32.414277927923379</v>
      </c>
      <c r="K21" s="30">
        <v>42.458589514009681</v>
      </c>
      <c r="L21" s="30">
        <f t="shared" ref="L21:L30" si="16">D21/$D$41*$L$41</f>
        <v>2.3207762687586047E-2</v>
      </c>
      <c r="M21" s="30">
        <f t="shared" ref="M21:M30" si="17">E21/$E$41*$M$41</f>
        <v>1.9969419366779539E-2</v>
      </c>
      <c r="N21" s="30">
        <v>2.2033471197673331E-2</v>
      </c>
      <c r="O21" s="30">
        <v>2.2155423272001987E-2</v>
      </c>
      <c r="P21" s="30">
        <f t="shared" ref="P21:P30" si="18">D21/$D$41*$P$41</f>
        <v>6.0531269184058347</v>
      </c>
      <c r="Q21" s="30">
        <f t="shared" ref="Q21:Q30" si="19">E21/$E$41*$Q$41</f>
        <v>6.6456387698556254</v>
      </c>
      <c r="R21" s="30">
        <v>5.8610876688329467</v>
      </c>
      <c r="S21" s="30">
        <v>7.5502061352574952</v>
      </c>
      <c r="T21" s="30">
        <f t="shared" ref="T21:T30" si="20">D21/$D$41*$T$41</f>
        <v>2.3909042467153796</v>
      </c>
      <c r="U21" s="30">
        <f t="shared" ref="U21:U30" si="21">E21/$E$41*$U$41</f>
        <v>2.1916456501915778</v>
      </c>
      <c r="V21" s="30">
        <v>2.8616113881830505</v>
      </c>
      <c r="W21" s="30">
        <v>2.7209555452890455</v>
      </c>
    </row>
    <row r="22" spans="1:23" s="34" customFormat="1" ht="16.149999999999999" customHeight="1" x14ac:dyDescent="0.2">
      <c r="A22" s="27" t="s">
        <v>42</v>
      </c>
      <c r="B22" s="28" t="s">
        <v>43</v>
      </c>
      <c r="C22" s="20" t="s">
        <v>17</v>
      </c>
      <c r="D22" s="33">
        <v>8.7095400000000005</v>
      </c>
      <c r="E22" s="33">
        <v>9.7119499999999999</v>
      </c>
      <c r="F22" s="30">
        <v>18.076904188000007</v>
      </c>
      <c r="G22" s="30">
        <f>K22+O22+S22+W22</f>
        <v>11.605419455922206</v>
      </c>
      <c r="H22" s="30">
        <f t="shared" si="14"/>
        <v>6.9292198587416864</v>
      </c>
      <c r="I22" s="30">
        <f t="shared" si="15"/>
        <v>7.8707375474461596</v>
      </c>
      <c r="J22" s="31">
        <v>7.1311411852838953</v>
      </c>
      <c r="K22" s="30">
        <v>9.3408896930821275</v>
      </c>
      <c r="L22" s="30">
        <f t="shared" si="16"/>
        <v>4.8796600283186938E-3</v>
      </c>
      <c r="M22" s="30">
        <f t="shared" si="17"/>
        <v>4.151167424464035E-3</v>
      </c>
      <c r="N22" s="30">
        <v>4.847363691453388E-3</v>
      </c>
      <c r="O22" s="30">
        <v>4.8741931198404368E-3</v>
      </c>
      <c r="P22" s="30">
        <f t="shared" si="18"/>
        <v>1.2727293823063981</v>
      </c>
      <c r="Q22" s="30">
        <f t="shared" si="19"/>
        <v>1.3814702705914921</v>
      </c>
      <c r="R22" s="30">
        <v>1.2894392945822402</v>
      </c>
      <c r="S22" s="30">
        <v>1.6610453497566486</v>
      </c>
      <c r="T22" s="30">
        <f t="shared" si="20"/>
        <v>0.502711098923598</v>
      </c>
      <c r="U22" s="30">
        <f t="shared" si="21"/>
        <v>0.45559101453788492</v>
      </c>
      <c r="V22" s="30">
        <v>0.62955450903227683</v>
      </c>
      <c r="W22" s="30">
        <v>0.59861021996358998</v>
      </c>
    </row>
    <row r="23" spans="1:23" s="34" customFormat="1" ht="16.149999999999999" customHeight="1" x14ac:dyDescent="0.2">
      <c r="A23" s="27" t="s">
        <v>44</v>
      </c>
      <c r="B23" s="28" t="s">
        <v>27</v>
      </c>
      <c r="C23" s="20" t="s">
        <v>17</v>
      </c>
      <c r="D23" s="33">
        <v>3.2765900000000001</v>
      </c>
      <c r="E23" s="33">
        <v>2.3119999999999998</v>
      </c>
      <c r="F23" s="30">
        <v>2.7306030840000002</v>
      </c>
      <c r="G23" s="30">
        <f>K23+O23+S23+W23</f>
        <v>1.1921692918266413</v>
      </c>
      <c r="H23" s="30">
        <f t="shared" si="14"/>
        <v>2.6068210831977829</v>
      </c>
      <c r="I23" s="30">
        <f t="shared" si="15"/>
        <v>1.8736860475698001</v>
      </c>
      <c r="J23" s="31">
        <v>1.2636331655592714</v>
      </c>
      <c r="K23" s="30">
        <v>0.95954496885934359</v>
      </c>
      <c r="L23" s="30">
        <f t="shared" si="16"/>
        <v>1.8357623080195681E-3</v>
      </c>
      <c r="M23" s="30">
        <f t="shared" si="17"/>
        <v>9.8821545470897682E-4</v>
      </c>
      <c r="N23" s="30">
        <v>8.5894941172791664E-4</v>
      </c>
      <c r="O23" s="30">
        <v>5.0070257106831211E-4</v>
      </c>
      <c r="P23" s="30">
        <f t="shared" si="18"/>
        <v>0.47880971518258381</v>
      </c>
      <c r="Q23" s="30">
        <f t="shared" si="19"/>
        <v>0.32886899804957087</v>
      </c>
      <c r="R23" s="30">
        <v>0.22848772942147316</v>
      </c>
      <c r="S23" s="30">
        <v>0.17063125256543882</v>
      </c>
      <c r="T23" s="30">
        <f t="shared" si="20"/>
        <v>0.18912343931161368</v>
      </c>
      <c r="U23" s="30">
        <f t="shared" si="21"/>
        <v>0.10845673892592012</v>
      </c>
      <c r="V23" s="30">
        <v>0.11155661295589656</v>
      </c>
      <c r="W23" s="30">
        <v>6.1492367830790685E-2</v>
      </c>
    </row>
    <row r="24" spans="1:23" s="34" customFormat="1" ht="16.149999999999999" customHeight="1" x14ac:dyDescent="0.2">
      <c r="A24" s="27" t="s">
        <v>45</v>
      </c>
      <c r="B24" s="28" t="s">
        <v>39</v>
      </c>
      <c r="C24" s="20" t="s">
        <v>17</v>
      </c>
      <c r="D24" s="33">
        <f>935.75-53.41</f>
        <v>882.34</v>
      </c>
      <c r="E24" s="33">
        <f>949.93124+1.989</f>
        <v>951.92024000000004</v>
      </c>
      <c r="F24" s="30">
        <v>21.755734320025276</v>
      </c>
      <c r="G24" s="30">
        <f>K24+O24+S24+W24</f>
        <v>27.211961981703102</v>
      </c>
      <c r="H24" s="30">
        <f t="shared" si="14"/>
        <v>701.98056960093641</v>
      </c>
      <c r="I24" s="30">
        <f t="shared" si="15"/>
        <v>771.45314536647732</v>
      </c>
      <c r="J24" s="31">
        <v>16.349830760696037</v>
      </c>
      <c r="K24" s="30">
        <v>21.90217563172385</v>
      </c>
      <c r="L24" s="30">
        <f t="shared" si="16"/>
        <v>0.49434519267225557</v>
      </c>
      <c r="M24" s="30">
        <f t="shared" si="17"/>
        <v>0.40687815433316549</v>
      </c>
      <c r="N24" s="30">
        <v>1.1113729756796361E-2</v>
      </c>
      <c r="O24" s="30">
        <v>1.142882929585909E-2</v>
      </c>
      <c r="P24" s="30">
        <f t="shared" si="18"/>
        <v>128.93678003479258</v>
      </c>
      <c r="Q24" s="30">
        <f t="shared" si="19"/>
        <v>135.40530084425046</v>
      </c>
      <c r="R24" s="30">
        <v>2.9563450918790943</v>
      </c>
      <c r="S24" s="30">
        <v>3.8947582273208652</v>
      </c>
      <c r="T24" s="30">
        <f t="shared" si="20"/>
        <v>50.928305171598893</v>
      </c>
      <c r="U24" s="30">
        <f t="shared" si="21"/>
        <v>44.654915634939115</v>
      </c>
      <c r="V24" s="30">
        <v>1.4434028733790996</v>
      </c>
      <c r="W24" s="30">
        <v>1.4035992933625276</v>
      </c>
    </row>
    <row r="25" spans="1:23" s="34" customFormat="1" ht="16.149999999999999" customHeight="1" x14ac:dyDescent="0.2">
      <c r="A25" s="21" t="s">
        <v>46</v>
      </c>
      <c r="B25" s="22" t="s">
        <v>47</v>
      </c>
      <c r="C25" s="36" t="s">
        <v>17</v>
      </c>
      <c r="D25" s="25">
        <f t="shared" ref="D25" si="22">SUM(D26:D28)</f>
        <v>0</v>
      </c>
      <c r="E25" s="25"/>
      <c r="F25" s="25">
        <v>0</v>
      </c>
      <c r="G25" s="25">
        <f>SUM(G26:G28)</f>
        <v>0</v>
      </c>
      <c r="H25" s="30">
        <f t="shared" si="14"/>
        <v>0</v>
      </c>
      <c r="I25" s="30">
        <f t="shared" si="15"/>
        <v>0</v>
      </c>
      <c r="J25" s="31">
        <v>0</v>
      </c>
      <c r="K25" s="25">
        <f>SUM(K26:K28)</f>
        <v>0</v>
      </c>
      <c r="L25" s="30">
        <f t="shared" si="16"/>
        <v>0</v>
      </c>
      <c r="M25" s="30">
        <f t="shared" si="17"/>
        <v>0</v>
      </c>
      <c r="N25" s="30">
        <v>0</v>
      </c>
      <c r="O25" s="25">
        <f>SUM(O26:O28)</f>
        <v>0</v>
      </c>
      <c r="P25" s="30">
        <f t="shared" si="18"/>
        <v>0</v>
      </c>
      <c r="Q25" s="30">
        <f t="shared" si="19"/>
        <v>0</v>
      </c>
      <c r="R25" s="30">
        <v>0</v>
      </c>
      <c r="S25" s="25">
        <f>SUM(S26:S28)</f>
        <v>0</v>
      </c>
      <c r="T25" s="30">
        <f t="shared" si="20"/>
        <v>0</v>
      </c>
      <c r="U25" s="30">
        <f t="shared" si="21"/>
        <v>0</v>
      </c>
      <c r="V25" s="30">
        <v>0</v>
      </c>
      <c r="W25" s="25">
        <f>SUM(W26:W28)</f>
        <v>0</v>
      </c>
    </row>
    <row r="26" spans="1:23" s="34" customFormat="1" ht="16.149999999999999" hidden="1" customHeight="1" outlineLevel="1" x14ac:dyDescent="0.2">
      <c r="A26" s="27" t="s">
        <v>48</v>
      </c>
      <c r="B26" s="28" t="s">
        <v>33</v>
      </c>
      <c r="C26" s="20" t="s">
        <v>17</v>
      </c>
      <c r="D26" s="30"/>
      <c r="E26" s="30"/>
      <c r="F26" s="30">
        <v>0</v>
      </c>
      <c r="G26" s="30">
        <f>K26+O26+S26+W26</f>
        <v>0</v>
      </c>
      <c r="H26" s="30">
        <f t="shared" si="14"/>
        <v>0</v>
      </c>
      <c r="I26" s="30">
        <f t="shared" si="15"/>
        <v>0</v>
      </c>
      <c r="J26" s="31"/>
      <c r="K26" s="30"/>
      <c r="L26" s="30">
        <f t="shared" si="16"/>
        <v>0</v>
      </c>
      <c r="M26" s="30">
        <f t="shared" si="17"/>
        <v>0</v>
      </c>
      <c r="N26" s="30"/>
      <c r="O26" s="30"/>
      <c r="P26" s="30">
        <f t="shared" si="18"/>
        <v>0</v>
      </c>
      <c r="Q26" s="30">
        <f t="shared" si="19"/>
        <v>0</v>
      </c>
      <c r="R26" s="30"/>
      <c r="S26" s="30"/>
      <c r="T26" s="30">
        <f t="shared" si="20"/>
        <v>0</v>
      </c>
      <c r="U26" s="30">
        <f t="shared" si="21"/>
        <v>0</v>
      </c>
      <c r="V26" s="30"/>
      <c r="W26" s="30"/>
    </row>
    <row r="27" spans="1:23" s="34" customFormat="1" ht="16.149999999999999" hidden="1" customHeight="1" outlineLevel="1" x14ac:dyDescent="0.2">
      <c r="A27" s="27" t="s">
        <v>49</v>
      </c>
      <c r="B27" s="28" t="s">
        <v>43</v>
      </c>
      <c r="C27" s="20" t="s">
        <v>17</v>
      </c>
      <c r="D27" s="30"/>
      <c r="E27" s="30"/>
      <c r="F27" s="30">
        <v>0</v>
      </c>
      <c r="G27" s="30">
        <f>K27+O27+S27+W27</f>
        <v>0</v>
      </c>
      <c r="H27" s="30">
        <f t="shared" si="14"/>
        <v>0</v>
      </c>
      <c r="I27" s="30">
        <f t="shared" si="15"/>
        <v>0</v>
      </c>
      <c r="J27" s="31"/>
      <c r="K27" s="30"/>
      <c r="L27" s="30">
        <f t="shared" si="16"/>
        <v>0</v>
      </c>
      <c r="M27" s="30">
        <f t="shared" si="17"/>
        <v>0</v>
      </c>
      <c r="N27" s="30"/>
      <c r="O27" s="30"/>
      <c r="P27" s="30">
        <f t="shared" si="18"/>
        <v>0</v>
      </c>
      <c r="Q27" s="30">
        <f t="shared" si="19"/>
        <v>0</v>
      </c>
      <c r="R27" s="30"/>
      <c r="S27" s="30"/>
      <c r="T27" s="30">
        <f t="shared" si="20"/>
        <v>0</v>
      </c>
      <c r="U27" s="30">
        <f t="shared" si="21"/>
        <v>0</v>
      </c>
      <c r="V27" s="30"/>
      <c r="W27" s="30"/>
    </row>
    <row r="28" spans="1:23" s="34" customFormat="1" ht="16.149999999999999" hidden="1" customHeight="1" outlineLevel="1" x14ac:dyDescent="0.2">
      <c r="A28" s="27" t="s">
        <v>50</v>
      </c>
      <c r="B28" s="28" t="s">
        <v>39</v>
      </c>
      <c r="C28" s="20" t="s">
        <v>17</v>
      </c>
      <c r="D28" s="30"/>
      <c r="E28" s="30"/>
      <c r="F28" s="30">
        <v>0</v>
      </c>
      <c r="G28" s="30">
        <f>K28+O28+S28+W28</f>
        <v>0</v>
      </c>
      <c r="H28" s="30">
        <f t="shared" si="14"/>
        <v>0</v>
      </c>
      <c r="I28" s="30">
        <f t="shared" si="15"/>
        <v>0</v>
      </c>
      <c r="J28" s="31"/>
      <c r="K28" s="30"/>
      <c r="L28" s="30">
        <f t="shared" si="16"/>
        <v>0</v>
      </c>
      <c r="M28" s="30">
        <f t="shared" si="17"/>
        <v>0</v>
      </c>
      <c r="N28" s="30"/>
      <c r="O28" s="30"/>
      <c r="P28" s="30">
        <f t="shared" si="18"/>
        <v>0</v>
      </c>
      <c r="Q28" s="30">
        <f t="shared" si="19"/>
        <v>0</v>
      </c>
      <c r="R28" s="30"/>
      <c r="S28" s="30"/>
      <c r="T28" s="30">
        <f t="shared" si="20"/>
        <v>0</v>
      </c>
      <c r="U28" s="30">
        <f t="shared" si="21"/>
        <v>0</v>
      </c>
      <c r="V28" s="30"/>
      <c r="W28" s="30"/>
    </row>
    <row r="29" spans="1:23" ht="16.149999999999999" customHeight="1" collapsed="1" x14ac:dyDescent="0.25">
      <c r="A29" s="21" t="s">
        <v>51</v>
      </c>
      <c r="B29" s="22" t="s">
        <v>52</v>
      </c>
      <c r="C29" s="36" t="s">
        <v>17</v>
      </c>
      <c r="D29" s="37">
        <v>0</v>
      </c>
      <c r="E29" s="37"/>
      <c r="F29" s="37">
        <v>0</v>
      </c>
      <c r="G29" s="37">
        <v>0</v>
      </c>
      <c r="H29" s="30">
        <f t="shared" si="14"/>
        <v>0</v>
      </c>
      <c r="I29" s="30">
        <f t="shared" si="15"/>
        <v>0</v>
      </c>
      <c r="J29" s="31">
        <v>0</v>
      </c>
      <c r="K29" s="37">
        <v>0</v>
      </c>
      <c r="L29" s="30">
        <f t="shared" si="16"/>
        <v>0</v>
      </c>
      <c r="M29" s="30">
        <f t="shared" si="17"/>
        <v>0</v>
      </c>
      <c r="N29" s="30">
        <v>0</v>
      </c>
      <c r="O29" s="37">
        <v>0</v>
      </c>
      <c r="P29" s="30">
        <f t="shared" si="18"/>
        <v>0</v>
      </c>
      <c r="Q29" s="30">
        <f t="shared" si="19"/>
        <v>0</v>
      </c>
      <c r="R29" s="30">
        <v>0</v>
      </c>
      <c r="S29" s="37">
        <v>0</v>
      </c>
      <c r="T29" s="30">
        <f t="shared" si="20"/>
        <v>0</v>
      </c>
      <c r="U29" s="30">
        <f t="shared" si="21"/>
        <v>0</v>
      </c>
      <c r="V29" s="30">
        <v>0</v>
      </c>
      <c r="W29" s="37">
        <v>0</v>
      </c>
    </row>
    <row r="30" spans="1:23" ht="16.149999999999999" customHeight="1" x14ac:dyDescent="0.25">
      <c r="A30" s="21" t="s">
        <v>53</v>
      </c>
      <c r="B30" s="22" t="s">
        <v>54</v>
      </c>
      <c r="C30" s="36" t="s">
        <v>17</v>
      </c>
      <c r="D30" s="37">
        <v>0</v>
      </c>
      <c r="E30" s="37"/>
      <c r="F30" s="37">
        <v>0</v>
      </c>
      <c r="G30" s="37">
        <v>0</v>
      </c>
      <c r="H30" s="30">
        <f t="shared" si="14"/>
        <v>0</v>
      </c>
      <c r="I30" s="30">
        <f t="shared" si="15"/>
        <v>0</v>
      </c>
      <c r="J30" s="31">
        <v>0</v>
      </c>
      <c r="K30" s="37">
        <v>0</v>
      </c>
      <c r="L30" s="30">
        <f t="shared" si="16"/>
        <v>0</v>
      </c>
      <c r="M30" s="30">
        <f t="shared" si="17"/>
        <v>0</v>
      </c>
      <c r="N30" s="30">
        <v>0</v>
      </c>
      <c r="O30" s="37">
        <v>0</v>
      </c>
      <c r="P30" s="30">
        <f t="shared" si="18"/>
        <v>0</v>
      </c>
      <c r="Q30" s="30">
        <f t="shared" si="19"/>
        <v>0</v>
      </c>
      <c r="R30" s="30">
        <v>0</v>
      </c>
      <c r="S30" s="37">
        <v>0</v>
      </c>
      <c r="T30" s="30">
        <f t="shared" si="20"/>
        <v>0</v>
      </c>
      <c r="U30" s="30">
        <f t="shared" si="21"/>
        <v>0</v>
      </c>
      <c r="V30" s="30">
        <v>0</v>
      </c>
      <c r="W30" s="37">
        <v>0</v>
      </c>
    </row>
    <row r="31" spans="1:23" s="32" customFormat="1" ht="16.149999999999999" customHeight="1" x14ac:dyDescent="0.2">
      <c r="A31" s="21" t="s">
        <v>55</v>
      </c>
      <c r="B31" s="22" t="s">
        <v>56</v>
      </c>
      <c r="C31" s="36" t="s">
        <v>17</v>
      </c>
      <c r="D31" s="24">
        <f t="shared" ref="D31:F31" si="23">D8+D20+D29+D30</f>
        <v>5388.2817699999996</v>
      </c>
      <c r="E31" s="24">
        <f t="shared" si="23"/>
        <v>5503.5790799999995</v>
      </c>
      <c r="F31" s="24">
        <f t="shared" si="23"/>
        <v>5354.4164427074038</v>
      </c>
      <c r="G31" s="25">
        <f>G8+G20+G29+G30</f>
        <v>5298.0091268527412</v>
      </c>
      <c r="H31" s="24">
        <f t="shared" ref="H31:I31" si="24">H8+H20+H29+H30</f>
        <v>4286.8611941824474</v>
      </c>
      <c r="I31" s="24">
        <f t="shared" si="24"/>
        <v>4460.198673829168</v>
      </c>
      <c r="J31" s="26">
        <f>J8+J20+J29+J30</f>
        <v>3868.3682309109663</v>
      </c>
      <c r="K31" s="25">
        <f>K8+K20+K29+K30</f>
        <v>4264.2249196447774</v>
      </c>
      <c r="L31" s="25">
        <f t="shared" ref="L31:N31" si="25">L8+L20+L29+L30</f>
        <v>3.0188716251819616</v>
      </c>
      <c r="M31" s="25">
        <f t="shared" si="25"/>
        <v>2.3523883663793308</v>
      </c>
      <c r="N31" s="25">
        <f t="shared" si="25"/>
        <v>2.6295072864895315</v>
      </c>
      <c r="O31" s="25">
        <f>O8+O20+O29+O30</f>
        <v>2.2251259192342085</v>
      </c>
      <c r="P31" s="24">
        <f t="shared" ref="P31:Q31" si="26">P8+P20+P29+P30</f>
        <v>787.39227660989275</v>
      </c>
      <c r="Q31" s="24">
        <f t="shared" si="26"/>
        <v>782.85317375699788</v>
      </c>
      <c r="R31" s="25">
        <v>699.47093645315465</v>
      </c>
      <c r="S31" s="25">
        <f>S8+S20+S29+S30</f>
        <v>758.2865450534232</v>
      </c>
      <c r="T31" s="24">
        <f t="shared" ref="T31:U31" si="27">T8+T20+T29+T30</f>
        <v>311.00942758247731</v>
      </c>
      <c r="U31" s="24">
        <f t="shared" si="27"/>
        <v>258.17484404745488</v>
      </c>
      <c r="V31" s="25">
        <v>341.50896737157473</v>
      </c>
      <c r="W31" s="25">
        <f>W8+W20+W29+W30</f>
        <v>273.27253623530601</v>
      </c>
    </row>
    <row r="32" spans="1:23" s="32" customFormat="1" ht="25.5" customHeight="1" x14ac:dyDescent="0.2">
      <c r="A32" s="21" t="s">
        <v>57</v>
      </c>
      <c r="B32" s="22" t="s">
        <v>58</v>
      </c>
      <c r="C32" s="36" t="s">
        <v>17</v>
      </c>
      <c r="D32" s="38"/>
      <c r="E32" s="38"/>
      <c r="F32" s="39">
        <f>J32+N32+R32+V32</f>
        <v>0</v>
      </c>
      <c r="G32" s="39">
        <f>K32+O32+S32+W32</f>
        <v>7.7248400000000119</v>
      </c>
      <c r="H32" s="40"/>
      <c r="I32" s="40"/>
      <c r="J32" s="26"/>
      <c r="K32" s="39">
        <v>6.2175157572514319</v>
      </c>
      <c r="L32" s="33"/>
      <c r="M32" s="33"/>
      <c r="N32" s="25"/>
      <c r="O32" s="25">
        <v>3.2443775188715279E-3</v>
      </c>
      <c r="P32" s="33"/>
      <c r="Q32" s="33"/>
      <c r="R32" s="25">
        <v>0</v>
      </c>
      <c r="S32" s="25">
        <v>1.1056308312119123</v>
      </c>
      <c r="T32" s="33"/>
      <c r="U32" s="33"/>
      <c r="V32" s="25">
        <v>0</v>
      </c>
      <c r="W32" s="25">
        <v>0.39844903401779636</v>
      </c>
    </row>
    <row r="33" spans="1:26" s="32" customFormat="1" ht="31.5" customHeight="1" x14ac:dyDescent="0.2">
      <c r="A33" s="21" t="s">
        <v>59</v>
      </c>
      <c r="B33" s="22" t="s">
        <v>60</v>
      </c>
      <c r="C33" s="36" t="s">
        <v>17</v>
      </c>
      <c r="D33" s="25">
        <f t="shared" ref="D33" si="28">SUM(D34:D38)</f>
        <v>0</v>
      </c>
      <c r="E33" s="25"/>
      <c r="F33" s="25">
        <v>4007.1081191564595</v>
      </c>
      <c r="G33" s="25">
        <f>SUM(G34:G38)</f>
        <v>531.50907935867042</v>
      </c>
      <c r="H33" s="25">
        <f t="shared" ref="H33" si="29">SUM(H34:H38)</f>
        <v>0</v>
      </c>
      <c r="I33" s="25"/>
      <c r="J33" s="26">
        <f>SUM(J34:J38)</f>
        <v>4564.6402662119826</v>
      </c>
      <c r="K33" s="25">
        <f>SUM(K34:K38)</f>
        <v>427.79734933470854</v>
      </c>
      <c r="L33" s="25">
        <f t="shared" ref="L33" si="30">SUM(L34:L38)</f>
        <v>0</v>
      </c>
      <c r="M33" s="25"/>
      <c r="N33" s="25">
        <f>SUM(N34:N38)</f>
        <v>0.26818048031458269</v>
      </c>
      <c r="O33" s="25">
        <f>SUM(O34:O38)</f>
        <v>0.22323000970212592</v>
      </c>
      <c r="P33" s="25">
        <f t="shared" ref="P33" si="31">SUM(P34:P38)</f>
        <v>0</v>
      </c>
      <c r="Q33" s="25"/>
      <c r="R33" s="25">
        <v>71.338251340055663</v>
      </c>
      <c r="S33" s="25">
        <f>SUM(S34:S38)</f>
        <v>76.073138758602639</v>
      </c>
      <c r="T33" s="25">
        <f t="shared" ref="T33" si="32">SUM(T34:T38)</f>
        <v>0</v>
      </c>
      <c r="U33" s="25"/>
      <c r="V33" s="25">
        <v>34.830113773607813</v>
      </c>
      <c r="W33" s="25">
        <f>SUM(W34:W38)</f>
        <v>27.4153612556571</v>
      </c>
    </row>
    <row r="34" spans="1:26" ht="16.149999999999999" customHeight="1" x14ac:dyDescent="0.25">
      <c r="A34" s="27" t="s">
        <v>61</v>
      </c>
      <c r="B34" s="28" t="s">
        <v>62</v>
      </c>
      <c r="C34" s="20" t="s">
        <v>63</v>
      </c>
      <c r="D34" s="38"/>
      <c r="E34" s="38"/>
      <c r="F34" s="30">
        <v>721.27946144816315</v>
      </c>
      <c r="G34" s="30">
        <f>K34+O34+S34+W34</f>
        <v>95.671634284560724</v>
      </c>
      <c r="H34" s="33"/>
      <c r="I34" s="33"/>
      <c r="J34" s="31">
        <v>821.63524791815757</v>
      </c>
      <c r="K34" s="30">
        <v>77.003522880247573</v>
      </c>
      <c r="L34" s="33"/>
      <c r="M34" s="33"/>
      <c r="N34" s="30">
        <v>4.8272486456624894E-2</v>
      </c>
      <c r="O34" s="30">
        <v>4.0181401746382669E-2</v>
      </c>
      <c r="P34" s="33"/>
      <c r="Q34" s="33"/>
      <c r="R34" s="30">
        <v>12.840885241210014</v>
      </c>
      <c r="S34" s="30">
        <v>13.693164976548481</v>
      </c>
      <c r="T34" s="33"/>
      <c r="U34" s="33"/>
      <c r="V34" s="30">
        <v>6.2694204792494084</v>
      </c>
      <c r="W34" s="30">
        <v>4.9347650260182778</v>
      </c>
    </row>
    <row r="35" spans="1:26" ht="16.149999999999999" customHeight="1" x14ac:dyDescent="0.25">
      <c r="A35" s="27" t="s">
        <v>64</v>
      </c>
      <c r="B35" s="28" t="s">
        <v>65</v>
      </c>
      <c r="C35" s="20" t="s">
        <v>17</v>
      </c>
      <c r="D35" s="38"/>
      <c r="E35" s="38"/>
      <c r="F35" s="38">
        <v>0</v>
      </c>
      <c r="G35" s="38">
        <f>K35+O35+S35+W35</f>
        <v>0</v>
      </c>
      <c r="H35" s="33"/>
      <c r="I35" s="33"/>
      <c r="J35" s="41"/>
      <c r="K35" s="38"/>
      <c r="L35" s="33"/>
      <c r="M35" s="33"/>
      <c r="N35" s="38"/>
      <c r="O35" s="38"/>
      <c r="P35" s="33"/>
      <c r="Q35" s="33"/>
      <c r="R35" s="38"/>
      <c r="S35" s="38"/>
      <c r="T35" s="33"/>
      <c r="U35" s="33"/>
      <c r="V35" s="38"/>
      <c r="W35" s="38"/>
    </row>
    <row r="36" spans="1:26" ht="16.149999999999999" customHeight="1" x14ac:dyDescent="0.25">
      <c r="A36" s="27" t="s">
        <v>66</v>
      </c>
      <c r="B36" s="28" t="s">
        <v>67</v>
      </c>
      <c r="C36" s="20" t="s">
        <v>17</v>
      </c>
      <c r="D36" s="38"/>
      <c r="E36" s="38"/>
      <c r="F36" s="38">
        <v>0</v>
      </c>
      <c r="G36" s="38">
        <f>K36+O36+S36+W36</f>
        <v>0</v>
      </c>
      <c r="H36" s="33"/>
      <c r="I36" s="33"/>
      <c r="J36" s="41"/>
      <c r="K36" s="38"/>
      <c r="L36" s="33"/>
      <c r="M36" s="33"/>
      <c r="N36" s="38"/>
      <c r="O36" s="38"/>
      <c r="P36" s="33"/>
      <c r="Q36" s="33"/>
      <c r="R36" s="38"/>
      <c r="S36" s="38"/>
      <c r="T36" s="33"/>
      <c r="U36" s="33"/>
      <c r="V36" s="38"/>
      <c r="W36" s="38"/>
    </row>
    <row r="37" spans="1:26" ht="30.75" customHeight="1" x14ac:dyDescent="0.25">
      <c r="A37" s="27" t="s">
        <v>68</v>
      </c>
      <c r="B37" s="28" t="s">
        <v>69</v>
      </c>
      <c r="C37" s="20" t="s">
        <v>17</v>
      </c>
      <c r="D37" s="38"/>
      <c r="E37" s="38"/>
      <c r="F37" s="30">
        <v>3071.652</v>
      </c>
      <c r="G37" s="30">
        <f>K37+O37+S37+W37</f>
        <v>223.91708000000003</v>
      </c>
      <c r="H37" s="33"/>
      <c r="I37" s="33"/>
      <c r="J37" s="31">
        <v>3588.2702890573864</v>
      </c>
      <c r="K37" s="30">
        <v>180.22482966866983</v>
      </c>
      <c r="L37" s="33"/>
      <c r="M37" s="33"/>
      <c r="N37" s="30">
        <v>0.11472770239837654</v>
      </c>
      <c r="O37" s="30">
        <v>9.4043571186374908E-2</v>
      </c>
      <c r="P37" s="33"/>
      <c r="Q37" s="33"/>
      <c r="R37" s="30">
        <v>30.518528640719463</v>
      </c>
      <c r="S37" s="30">
        <v>32.04851197991723</v>
      </c>
      <c r="T37" s="33"/>
      <c r="U37" s="33"/>
      <c r="V37" s="30">
        <v>14.900334599495412</v>
      </c>
      <c r="W37" s="30">
        <v>11.549694780226579</v>
      </c>
    </row>
    <row r="38" spans="1:26" ht="16.149999999999999" customHeight="1" x14ac:dyDescent="0.25">
      <c r="A38" s="27" t="s">
        <v>70</v>
      </c>
      <c r="B38" s="28" t="s">
        <v>71</v>
      </c>
      <c r="C38" s="20" t="s">
        <v>17</v>
      </c>
      <c r="D38" s="38"/>
      <c r="E38" s="38"/>
      <c r="F38" s="38">
        <v>214.17665770829609</v>
      </c>
      <c r="G38" s="38">
        <f>K38+O38+S38+W38</f>
        <v>211.92036507410964</v>
      </c>
      <c r="H38" s="33"/>
      <c r="I38" s="33"/>
      <c r="J38" s="41">
        <v>154.73472923643865</v>
      </c>
      <c r="K38" s="38">
        <v>170.56899678579109</v>
      </c>
      <c r="L38" s="33"/>
      <c r="M38" s="33"/>
      <c r="N38" s="38">
        <v>0.10518029145958126</v>
      </c>
      <c r="O38" s="38">
        <v>8.9005036769368343E-2</v>
      </c>
      <c r="P38" s="33"/>
      <c r="Q38" s="33"/>
      <c r="R38" s="38">
        <v>27.978837458126183</v>
      </c>
      <c r="S38" s="38">
        <v>30.331461802136928</v>
      </c>
      <c r="T38" s="33"/>
      <c r="U38" s="33"/>
      <c r="V38" s="38">
        <v>13.660358694862992</v>
      </c>
      <c r="W38" s="38">
        <v>10.930901449412243</v>
      </c>
    </row>
    <row r="39" spans="1:26" s="32" customFormat="1" ht="28.5" x14ac:dyDescent="0.2">
      <c r="A39" s="21" t="s">
        <v>72</v>
      </c>
      <c r="B39" s="22" t="s">
        <v>73</v>
      </c>
      <c r="C39" s="36" t="s">
        <v>17</v>
      </c>
      <c r="D39" s="24">
        <f t="shared" ref="D39:E39" si="33">D31+D33</f>
        <v>5388.2817699999996</v>
      </c>
      <c r="E39" s="24">
        <f t="shared" si="33"/>
        <v>5503.5790799999995</v>
      </c>
      <c r="F39" s="25">
        <v>9361.5245618638637</v>
      </c>
      <c r="G39" s="25">
        <f>G31+G32+G33</f>
        <v>5837.2430462114116</v>
      </c>
      <c r="H39" s="25">
        <f t="shared" ref="H39:I39" si="34">H31+H33</f>
        <v>4286.8611941824474</v>
      </c>
      <c r="I39" s="25">
        <f t="shared" si="34"/>
        <v>4460.198673829168</v>
      </c>
      <c r="J39" s="26">
        <f>J31+J33</f>
        <v>8433.008497122948</v>
      </c>
      <c r="K39" s="25">
        <f>K31+K32+K33</f>
        <v>4698.2397847367374</v>
      </c>
      <c r="L39" s="25">
        <f>L31+L33</f>
        <v>3.0188716251819616</v>
      </c>
      <c r="M39" s="25">
        <f>M31+M33</f>
        <v>2.3523883663793308</v>
      </c>
      <c r="N39" s="25">
        <f>N31+N33</f>
        <v>2.8976877668041143</v>
      </c>
      <c r="O39" s="25">
        <f>O31+O32+O33</f>
        <v>2.4516003064552061</v>
      </c>
      <c r="P39" s="25">
        <f t="shared" ref="P39:Q39" si="35">P31+P33</f>
        <v>787.39227660989275</v>
      </c>
      <c r="Q39" s="25">
        <f t="shared" si="35"/>
        <v>782.85317375699788</v>
      </c>
      <c r="R39" s="25">
        <v>770.8091877932103</v>
      </c>
      <c r="S39" s="25">
        <f>S31+S32+S33</f>
        <v>835.46531464323778</v>
      </c>
      <c r="T39" s="25">
        <f t="shared" ref="T39:U39" si="36">T31+T33</f>
        <v>311.00942758247731</v>
      </c>
      <c r="U39" s="25">
        <f t="shared" si="36"/>
        <v>258.17484404745488</v>
      </c>
      <c r="V39" s="25">
        <v>376.33908114518255</v>
      </c>
      <c r="W39" s="25">
        <f>W31+W32+W33</f>
        <v>301.08634652498091</v>
      </c>
    </row>
    <row r="40" spans="1:26" s="32" customFormat="1" ht="28.5" x14ac:dyDescent="0.2">
      <c r="A40" s="21" t="s">
        <v>74</v>
      </c>
      <c r="B40" s="22" t="s">
        <v>75</v>
      </c>
      <c r="C40" s="36" t="s">
        <v>76</v>
      </c>
      <c r="D40" s="24">
        <f t="shared" ref="D40" si="37">D39/D41*1000</f>
        <v>13.747138548187438</v>
      </c>
      <c r="E40" s="24">
        <f>E39/E41*1000</f>
        <v>14.119130702714905</v>
      </c>
      <c r="F40" s="25">
        <v>19.458365257142376</v>
      </c>
      <c r="G40" s="25">
        <f>G39/G41*1000</f>
        <v>14.212365823265586</v>
      </c>
      <c r="H40" s="25">
        <f t="shared" ref="H40:I40" si="38">H39/H41*1000</f>
        <v>13.747138548187436</v>
      </c>
      <c r="I40" s="25">
        <f t="shared" si="38"/>
        <v>14.119130702714907</v>
      </c>
      <c r="J40" s="26">
        <f>J39/J41*1000</f>
        <v>24.73308901458255</v>
      </c>
      <c r="K40" s="25">
        <f>K39/K41*1000</f>
        <v>14.212365823265584</v>
      </c>
      <c r="L40" s="25">
        <f t="shared" ref="L40:U40" si="39">L39/L41*1000</f>
        <v>13.747138548187438</v>
      </c>
      <c r="M40" s="25">
        <f t="shared" si="39"/>
        <v>14.119130702714905</v>
      </c>
      <c r="N40" s="25">
        <f t="shared" si="39"/>
        <v>12.502614464285463</v>
      </c>
      <c r="O40" s="25">
        <f t="shared" si="39"/>
        <v>14.212365823265584</v>
      </c>
      <c r="P40" s="25">
        <f t="shared" si="39"/>
        <v>13.747138548187438</v>
      </c>
      <c r="Q40" s="25">
        <f t="shared" si="39"/>
        <v>14.119130702714907</v>
      </c>
      <c r="R40" s="25">
        <v>12.502614464285461</v>
      </c>
      <c r="S40" s="25">
        <f t="shared" si="39"/>
        <v>14.212365823265586</v>
      </c>
      <c r="T40" s="25">
        <f t="shared" si="39"/>
        <v>13.74713854818744</v>
      </c>
      <c r="U40" s="25">
        <f t="shared" si="39"/>
        <v>14.119130702714907</v>
      </c>
      <c r="V40" s="25">
        <v>12.502614452352665</v>
      </c>
      <c r="W40" s="25">
        <f>W39/W41*1000</f>
        <v>14.212365823265586</v>
      </c>
    </row>
    <row r="41" spans="1:26" s="32" customFormat="1" ht="42.75" x14ac:dyDescent="0.2">
      <c r="A41" s="21" t="s">
        <v>77</v>
      </c>
      <c r="B41" s="22" t="s">
        <v>78</v>
      </c>
      <c r="C41" s="36" t="s">
        <v>79</v>
      </c>
      <c r="D41" s="42">
        <f>SUM(D42:D45)</f>
        <v>391956.60617754119</v>
      </c>
      <c r="E41" s="42">
        <f>SUM(E42:E45)</f>
        <v>389795.88728799997</v>
      </c>
      <c r="F41" s="43">
        <f>SUM(F42:F45)</f>
        <v>481105.39802040299</v>
      </c>
      <c r="G41" s="43">
        <f>SUM(G42:G45)</f>
        <v>410715.78924994095</v>
      </c>
      <c r="H41" s="43">
        <f t="shared" ref="H41:I41" si="40">SUM(H42:H45)</f>
        <v>311836.61815554125</v>
      </c>
      <c r="I41" s="43">
        <f t="shared" si="40"/>
        <v>315897.54126799997</v>
      </c>
      <c r="J41" s="26">
        <f>SUM(J42:J45)</f>
        <v>340960.5849132259</v>
      </c>
      <c r="K41" s="43">
        <f>SUM(K42:K45)</f>
        <v>330574.0819762561</v>
      </c>
      <c r="L41" s="43">
        <f t="shared" ref="L41:M41" si="41">SUM(L42:L45)</f>
        <v>219.6</v>
      </c>
      <c r="M41" s="43">
        <f t="shared" si="41"/>
        <v>166.61</v>
      </c>
      <c r="N41" s="43">
        <f>SUM(N42:N45)</f>
        <v>231.76654571582202</v>
      </c>
      <c r="O41" s="43">
        <f>SUM(O42:O45)</f>
        <v>172.49769228722965</v>
      </c>
      <c r="P41" s="43">
        <f t="shared" ref="P41:Q41" si="42">SUM(P42:P45)</f>
        <v>57276.81246899999</v>
      </c>
      <c r="Q41" s="43">
        <f t="shared" si="42"/>
        <v>55446.272879000004</v>
      </c>
      <c r="R41" s="43">
        <v>61651.840100730718</v>
      </c>
      <c r="S41" s="43">
        <f>SUM(S42:S45)</f>
        <v>58784.394170011052</v>
      </c>
      <c r="T41" s="43">
        <f t="shared" ref="T41:U41" si="43">SUM(T42:T45)</f>
        <v>22623.575553000002</v>
      </c>
      <c r="U41" s="43">
        <f t="shared" si="43"/>
        <v>18285.463141</v>
      </c>
      <c r="V41" s="43">
        <v>30100.83071659987</v>
      </c>
      <c r="W41" s="43">
        <f>SUM(W42:W45)</f>
        <v>21184.815411386597</v>
      </c>
    </row>
    <row r="42" spans="1:26" ht="16.149999999999999" customHeight="1" x14ac:dyDescent="0.25">
      <c r="A42" s="27" t="s">
        <v>80</v>
      </c>
      <c r="B42" s="28" t="s">
        <v>81</v>
      </c>
      <c r="C42" s="20" t="s">
        <v>79</v>
      </c>
      <c r="D42" s="44">
        <v>311836.61815554125</v>
      </c>
      <c r="E42" s="44">
        <v>315897.54126799997</v>
      </c>
      <c r="F42" s="45">
        <v>378185.38932455104</v>
      </c>
      <c r="G42" s="45">
        <f>K42+O42+S42+W42</f>
        <v>330574.0819762561</v>
      </c>
      <c r="H42" s="45">
        <f>D42</f>
        <v>311836.61815554125</v>
      </c>
      <c r="I42" s="45">
        <f>E42</f>
        <v>315897.54126799997</v>
      </c>
      <c r="J42" s="41">
        <v>340960.5849132259</v>
      </c>
      <c r="K42" s="45">
        <v>330574.0819762561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</row>
    <row r="43" spans="1:26" ht="16.149999999999999" customHeight="1" x14ac:dyDescent="0.25">
      <c r="A43" s="27" t="s">
        <v>82</v>
      </c>
      <c r="B43" s="28" t="s">
        <v>83</v>
      </c>
      <c r="C43" s="20" t="s">
        <v>79</v>
      </c>
      <c r="D43" s="44">
        <v>219.6</v>
      </c>
      <c r="E43" s="44">
        <v>166.61</v>
      </c>
      <c r="F43" s="45">
        <v>354.05041988439842</v>
      </c>
      <c r="G43" s="45">
        <f>K43+O43+S43+W43</f>
        <v>172.49769228722965</v>
      </c>
      <c r="H43" s="45"/>
      <c r="I43" s="45"/>
      <c r="J43" s="41"/>
      <c r="K43" s="45"/>
      <c r="L43" s="45">
        <f>D43</f>
        <v>219.6</v>
      </c>
      <c r="M43" s="45">
        <f>E43</f>
        <v>166.61</v>
      </c>
      <c r="N43" s="45">
        <v>231.76654571582202</v>
      </c>
      <c r="O43" s="45">
        <v>172.49769228722965</v>
      </c>
      <c r="P43" s="45"/>
      <c r="Q43" s="45"/>
      <c r="R43" s="45"/>
      <c r="S43" s="45"/>
      <c r="T43" s="45"/>
      <c r="U43" s="45"/>
      <c r="V43" s="45"/>
      <c r="W43" s="45"/>
    </row>
    <row r="44" spans="1:26" ht="16.149999999999999" customHeight="1" x14ac:dyDescent="0.25">
      <c r="A44" s="27" t="s">
        <v>84</v>
      </c>
      <c r="B44" s="28" t="s">
        <v>85</v>
      </c>
      <c r="C44" s="20" t="s">
        <v>79</v>
      </c>
      <c r="D44" s="44">
        <v>57276.81246899999</v>
      </c>
      <c r="E44" s="44">
        <v>55446.272879000004</v>
      </c>
      <c r="F44" s="45">
        <v>69632.955008752455</v>
      </c>
      <c r="G44" s="45">
        <f>K44+O44+S44+W44</f>
        <v>58784.394170011052</v>
      </c>
      <c r="H44" s="45"/>
      <c r="I44" s="45"/>
      <c r="J44" s="41"/>
      <c r="K44" s="45"/>
      <c r="L44" s="45"/>
      <c r="M44" s="45"/>
      <c r="N44" s="45"/>
      <c r="O44" s="45"/>
      <c r="P44" s="45">
        <f>D44</f>
        <v>57276.81246899999</v>
      </c>
      <c r="Q44" s="45">
        <f>E44</f>
        <v>55446.272879000004</v>
      </c>
      <c r="R44" s="45">
        <v>61651.840100730718</v>
      </c>
      <c r="S44" s="45">
        <v>58784.394170011052</v>
      </c>
      <c r="T44" s="45"/>
      <c r="U44" s="45"/>
      <c r="V44" s="45"/>
      <c r="W44" s="45"/>
    </row>
    <row r="45" spans="1:26" ht="16.149999999999999" customHeight="1" x14ac:dyDescent="0.25">
      <c r="A45" s="27" t="s">
        <v>86</v>
      </c>
      <c r="B45" s="28" t="s">
        <v>87</v>
      </c>
      <c r="C45" s="20" t="s">
        <v>79</v>
      </c>
      <c r="D45" s="44">
        <v>22623.575553000002</v>
      </c>
      <c r="E45" s="44">
        <v>18285.463141</v>
      </c>
      <c r="F45" s="45">
        <v>32933.003267215128</v>
      </c>
      <c r="G45" s="45">
        <f>K45+O45+S45+W45</f>
        <v>21184.815411386597</v>
      </c>
      <c r="H45" s="45"/>
      <c r="I45" s="45"/>
      <c r="J45" s="41"/>
      <c r="K45" s="45"/>
      <c r="L45" s="45"/>
      <c r="M45" s="45"/>
      <c r="N45" s="45"/>
      <c r="O45" s="45"/>
      <c r="P45" s="45"/>
      <c r="Q45" s="45"/>
      <c r="R45" s="45"/>
      <c r="S45" s="45"/>
      <c r="T45" s="45">
        <f>D45</f>
        <v>22623.575553000002</v>
      </c>
      <c r="U45" s="45">
        <f>E45</f>
        <v>18285.463141</v>
      </c>
      <c r="V45" s="45">
        <v>30100.83071659987</v>
      </c>
      <c r="W45" s="45">
        <v>21184.815411386597</v>
      </c>
    </row>
    <row r="46" spans="1:26" ht="41.65" customHeight="1" x14ac:dyDescent="0.25">
      <c r="A46" s="46"/>
    </row>
    <row r="47" spans="1:26" s="51" customFormat="1" ht="59.65" customHeight="1" x14ac:dyDescent="0.3">
      <c r="A47" s="47"/>
      <c r="B47" s="48" t="s">
        <v>88</v>
      </c>
      <c r="C47" s="48"/>
      <c r="D47" s="49"/>
      <c r="E47" s="49"/>
      <c r="F47" s="49"/>
      <c r="G47" s="49"/>
      <c r="H47" s="49"/>
      <c r="I47" s="49"/>
      <c r="J47" s="50"/>
      <c r="K47" s="49"/>
      <c r="L47" s="48"/>
      <c r="M47" s="48"/>
      <c r="N47" s="48" t="s">
        <v>89</v>
      </c>
      <c r="O47" s="58" t="s">
        <v>89</v>
      </c>
      <c r="P47" s="58"/>
      <c r="Q47" s="58"/>
      <c r="R47" s="58"/>
      <c r="S47" s="58"/>
      <c r="T47" s="58"/>
      <c r="U47" s="58"/>
      <c r="V47" s="58"/>
      <c r="W47" s="58"/>
    </row>
    <row r="48" spans="1:26" s="54" customFormat="1" ht="15.75" customHeight="1" x14ac:dyDescent="0.3">
      <c r="A48" s="52"/>
      <c r="B48" s="52"/>
      <c r="C48" s="53"/>
      <c r="D48" s="53"/>
      <c r="E48" s="53"/>
      <c r="F48" s="53"/>
      <c r="G48" s="53"/>
      <c r="H48" s="53"/>
      <c r="I48" s="53"/>
      <c r="J48" s="53"/>
      <c r="L48" s="52"/>
      <c r="M48" s="52"/>
      <c r="N48" s="52"/>
      <c r="O48" s="55"/>
      <c r="P48" s="55"/>
      <c r="Q48" s="56"/>
      <c r="T48" s="52"/>
      <c r="U48" s="52"/>
      <c r="V48" s="52"/>
      <c r="W48" s="52"/>
      <c r="X48" s="52"/>
      <c r="Y48" s="52"/>
      <c r="Z48" s="52"/>
    </row>
  </sheetData>
  <mergeCells count="19">
    <mergeCell ref="C48:J48"/>
    <mergeCell ref="O48:P48"/>
    <mergeCell ref="O47:W47"/>
    <mergeCell ref="F5:F6"/>
    <mergeCell ref="G5:G6"/>
    <mergeCell ref="H5:K5"/>
    <mergeCell ref="L5:O5"/>
    <mergeCell ref="P5:S5"/>
    <mergeCell ref="T5:W5"/>
    <mergeCell ref="S1:W1"/>
    <mergeCell ref="S2:W2"/>
    <mergeCell ref="B3:W3"/>
    <mergeCell ref="B4:S4"/>
    <mergeCell ref="V4:W4"/>
    <mergeCell ref="A5:A6"/>
    <mergeCell ref="B5:B6"/>
    <mergeCell ref="C5:C6"/>
    <mergeCell ref="D5:D6"/>
    <mergeCell ref="E5:E6"/>
  </mergeCells>
  <pageMargins left="0.11811023622047245" right="0.11811023622047245" top="0.74803149606299213" bottom="0.74803149606299213" header="0.31496062992125984" footer="0.31496062992125984"/>
  <pageSetup paperSize="9" scale="4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Дод.4 постачання</vt:lpstr>
      <vt:lpstr>'Дод.4 постачання'!Область_печати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 Юриевна</dc:creator>
  <cp:lastModifiedBy>Ольга Юриевна</cp:lastModifiedBy>
  <dcterms:created xsi:type="dcterms:W3CDTF">2024-07-02T13:08:03Z</dcterms:created>
  <dcterms:modified xsi:type="dcterms:W3CDTF">2024-07-02T13:11:09Z</dcterms:modified>
</cp:coreProperties>
</file>